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uleuven-my.sharepoint.com/personal/koen_theunis_kuleuven_be/Documents/LCB/scaling/Inhouse_ATAC_scaling/"/>
    </mc:Choice>
  </mc:AlternateContent>
  <xr:revisionPtr revIDLastSave="79" documentId="14_{E1FFF443-8FA0-254E-85E6-9953600A5A59}" xr6:coauthVersionLast="47" xr6:coauthVersionMax="47" xr10:uidLastSave="{CA34061B-C56F-FE41-BC93-3758E01586C0}"/>
  <bookViews>
    <workbookView xWindow="780" yWindow="600" windowWidth="28020" windowHeight="17400" xr2:uid="{7F22C262-7EDB-1A4C-9920-B859DF787780}"/>
  </bookViews>
  <sheets>
    <sheet name="Protocol" sheetId="2" r:id="rId1"/>
    <sheet name="Buffers" sheetId="1" r:id="rId2"/>
    <sheet name="Oligo'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1" i="1" l="1"/>
  <c r="G12" i="1" s="1"/>
  <c r="G47" i="1" l="1"/>
  <c r="G46" i="1" s="1"/>
  <c r="G40" i="1"/>
  <c r="G39" i="1"/>
  <c r="G38" i="1" l="1"/>
  <c r="G41" i="1"/>
  <c r="G37" i="1"/>
  <c r="G42" i="1" l="1"/>
  <c r="G30" i="1"/>
  <c r="G31" i="1"/>
  <c r="G32" i="1"/>
  <c r="G34" i="1"/>
  <c r="G29" i="1"/>
  <c r="G33" i="1" l="1"/>
  <c r="G24" i="1" l="1"/>
  <c r="G23" i="1"/>
  <c r="G22" i="1"/>
  <c r="G26" i="1"/>
  <c r="G25" i="1" l="1"/>
  <c r="E6" i="1"/>
  <c r="G6" i="1" s="1"/>
  <c r="E5" i="1"/>
  <c r="G5" i="1" s="1"/>
  <c r="G17" i="1"/>
  <c r="G16" i="1"/>
  <c r="G7" i="1" l="1"/>
  <c r="G18" i="1"/>
</calcChain>
</file>

<file path=xl/sharedStrings.xml><?xml version="1.0" encoding="utf-8"?>
<sst xmlns="http://schemas.openxmlformats.org/spreadsheetml/2006/main" count="332" uniqueCount="196">
  <si>
    <t>%</t>
  </si>
  <si>
    <t>Nuclease-free Water</t>
  </si>
  <si>
    <t>Total Volume</t>
  </si>
  <si>
    <t>Diluted Nuclei Buffer</t>
  </si>
  <si>
    <t>mM</t>
  </si>
  <si>
    <t>DMF</t>
  </si>
  <si>
    <t>In-house scale-scATAC</t>
  </si>
  <si>
    <t>Tris-HCl pH 7.4</t>
  </si>
  <si>
    <t>20X Diluted Nuclei Buffer</t>
  </si>
  <si>
    <t>1.2 Count nuclei</t>
  </si>
  <si>
    <t>Number of Nuclei per Well </t>
  </si>
  <si>
    <t>Required Nuclei Concentration (Nuclei/μl) </t>
  </si>
  <si>
    <t>Approx. Final Output of Well </t>
  </si>
  <si>
    <t>20,000 </t>
  </si>
  <si>
    <t>4,000 </t>
  </si>
  <si>
    <t>5,000 </t>
  </si>
  <si>
    <t>25,000 </t>
  </si>
  <si>
    <t>6,250 </t>
  </si>
  <si>
    <t>30,000 </t>
  </si>
  <si>
    <t>6,000 </t>
  </si>
  <si>
    <t>7,500 </t>
  </si>
  <si>
    <t>35,000 </t>
  </si>
  <si>
    <t>7,000 </t>
  </si>
  <si>
    <t>8,750 </t>
  </si>
  <si>
    <t>40,000 </t>
  </si>
  <si>
    <t>8,000 </t>
  </si>
  <si>
    <t>10,000 </t>
  </si>
  <si>
    <t>45,000 </t>
  </si>
  <si>
    <t>9,000 </t>
  </si>
  <si>
    <t>11,250 </t>
  </si>
  <si>
    <t>50,000 </t>
  </si>
  <si>
    <t>12,500 </t>
  </si>
  <si>
    <t>1.3 Dilute nuclei to desired concentration in 1X DNB</t>
  </si>
  <si>
    <t>1. Count and dilute nuclei</t>
  </si>
  <si>
    <t>2. Mix diluted nuclei with tagmentation buffer</t>
  </si>
  <si>
    <t>Thaw 20X Diluted Nuclei Buffer (DNB)</t>
  </si>
  <si>
    <t>1.1 Resuspend nuclei in 1X DNB</t>
  </si>
  <si>
    <t>Prepare fresh: Tagmentation Buffer (TB) and Loading Buffer (LB)</t>
  </si>
  <si>
    <t>2.1 For 24 wells: mix 150 uL diluted nuclei with 210 Tagmentation Buffer</t>
  </si>
  <si>
    <t>3. Distribute nuclei in TB across 24 wells</t>
  </si>
  <si>
    <t>3.1 Add 12 uL nuclei/TB mix to each well while keeping plate on ice.</t>
  </si>
  <si>
    <t>4. Tagmentation</t>
  </si>
  <si>
    <t>3.3 Seal plate. DO NOT SPIN PLATE. Immediately proceed to tagmentation</t>
  </si>
  <si>
    <t>4.1 Tagment for 45-60min @37°C in a thermocycler block with heated lid (47°C)</t>
  </si>
  <si>
    <t>5.1 Take plate from thermocycler and place 5min on ice.</t>
  </si>
  <si>
    <t>5. Stop tagmentation and pool samples</t>
  </si>
  <si>
    <t>5.2 Take 8-channel pipet, pipet 3x, and combine samples to one row.</t>
  </si>
  <si>
    <t>5.3 Pool all 8-wells in 1.5mL DNA LoBind tube</t>
  </si>
  <si>
    <t>5.4 Remove supernatant without disturbing nuclei pellet</t>
  </si>
  <si>
    <t>5.6 Count nuclei</t>
  </si>
  <si>
    <t>6. Prepare nuclei and 10X Barcoding reagent</t>
  </si>
  <si>
    <t>7. 10X Genomics barcoding</t>
  </si>
  <si>
    <t>Step 2.5.a limit cycles to 4</t>
  </si>
  <si>
    <t>Index PCR cycles: 8-10 cycles</t>
  </si>
  <si>
    <t>Tagmentation Buffer V1</t>
  </si>
  <si>
    <t>CTGCTTCC</t>
  </si>
  <si>
    <t>GGTCACGA</t>
  </si>
  <si>
    <t>AACTGTAG</t>
  </si>
  <si>
    <t>GCGGCACA</t>
  </si>
  <si>
    <t>CTAGCGCT</t>
  </si>
  <si>
    <t>TCGATATC</t>
  </si>
  <si>
    <t>CGCCGATC</t>
  </si>
  <si>
    <t>TCTCTACT</t>
  </si>
  <si>
    <t>CTCTCGTC</t>
  </si>
  <si>
    <t>AACGTTCC</t>
  </si>
  <si>
    <t>GCAGAATT</t>
  </si>
  <si>
    <t>ATGAGGCC</t>
  </si>
  <si>
    <t>TGGATCGA</t>
  </si>
  <si>
    <t>AGTTCAGG</t>
  </si>
  <si>
    <t>GACCTGAA</t>
  </si>
  <si>
    <t>GCGCAAGC</t>
  </si>
  <si>
    <t>AAGATACT</t>
  </si>
  <si>
    <t>GGAGCGTC</t>
  </si>
  <si>
    <t>TCCAACGC</t>
  </si>
  <si>
    <t>CCGTGAAG</t>
  </si>
  <si>
    <t>TTACAGGA</t>
  </si>
  <si>
    <t>TAAGGTCA</t>
  </si>
  <si>
    <t>TTGCCTAG</t>
  </si>
  <si>
    <t>CCATTCGA</t>
  </si>
  <si>
    <t>Stock</t>
  </si>
  <si>
    <t>Final</t>
  </si>
  <si>
    <t xml:space="preserve">Stock </t>
  </si>
  <si>
    <t>µl</t>
  </si>
  <si>
    <t>Volume</t>
  </si>
  <si>
    <r>
      <t>MgCl</t>
    </r>
    <r>
      <rPr>
        <sz val="10"/>
        <color theme="1"/>
        <rFont val="Aptos Narrow"/>
        <family val="2"/>
      </rPr>
      <t>₂</t>
    </r>
  </si>
  <si>
    <t>Pitstop</t>
  </si>
  <si>
    <t>uM</t>
  </si>
  <si>
    <t>Final (in 15uL)</t>
  </si>
  <si>
    <t xml:space="preserve">Stock conc </t>
  </si>
  <si>
    <t>Final conc</t>
  </si>
  <si>
    <t>V(µl)</t>
  </si>
  <si>
    <t>MgCl2</t>
  </si>
  <si>
    <r>
      <t xml:space="preserve">6.1 Dilute nuclei with </t>
    </r>
    <r>
      <rPr>
        <sz val="12"/>
        <color rgb="FFFF0000"/>
        <rFont val="Calibri"/>
        <family val="2"/>
        <scheme val="minor"/>
      </rPr>
      <t>loading</t>
    </r>
    <r>
      <rPr>
        <sz val="12"/>
        <color theme="1"/>
        <rFont val="Calibri"/>
        <family val="2"/>
        <scheme val="minor"/>
      </rPr>
      <t xml:space="preserve"> buffer and take 15 uL</t>
    </r>
  </si>
  <si>
    <t>Tris-HCl pH 7.4 (or Tris acetate 7.6)</t>
  </si>
  <si>
    <r>
      <t>MgCl</t>
    </r>
    <r>
      <rPr>
        <sz val="10"/>
        <color theme="1"/>
        <rFont val="Aptos Narrow"/>
        <family val="2"/>
      </rPr>
      <t>₂</t>
    </r>
    <r>
      <rPr>
        <sz val="10"/>
        <color theme="1"/>
        <rFont val="Calibri"/>
        <family val="2"/>
        <scheme val="minor"/>
      </rPr>
      <t xml:space="preserve"> (or Mg acetate)</t>
    </r>
  </si>
  <si>
    <t>Glycerol (filtered)</t>
  </si>
  <si>
    <t>short SBS oligo</t>
  </si>
  <si>
    <t>NaCl</t>
  </si>
  <si>
    <t>Loading buffer w/o SBS</t>
  </si>
  <si>
    <t>Final Loading buffer</t>
  </si>
  <si>
    <t>Loading buff w/o SBS</t>
  </si>
  <si>
    <t>5.4 Centrifuge 400g for 6min @4°C</t>
  </si>
  <si>
    <r>
      <t xml:space="preserve">5.5 Add 30 uL of </t>
    </r>
    <r>
      <rPr>
        <sz val="12"/>
        <color rgb="FFFF0000"/>
        <rFont val="Calibri"/>
        <family val="2"/>
        <scheme val="minor"/>
      </rPr>
      <t>loading buffer</t>
    </r>
  </si>
  <si>
    <t>6.2 Add PCR mix</t>
  </si>
  <si>
    <t>Tagmentation Buffer</t>
  </si>
  <si>
    <t>Name</t>
  </si>
  <si>
    <t>Truseq_R2_SBS12_partial</t>
  </si>
  <si>
    <t>Tn5_96plx_idx</t>
  </si>
  <si>
    <t>ME</t>
  </si>
  <si>
    <t>R2_18_ME_scl_4</t>
  </si>
  <si>
    <t>CGTGTGCTCTTCCGATCT</t>
  </si>
  <si>
    <t>AGATGTGTATAAGAGACAG</t>
  </si>
  <si>
    <t>R2_18_ME_scl_5</t>
  </si>
  <si>
    <t>R2_18_ME_scl_6</t>
  </si>
  <si>
    <t>R2_18_ME_scl_16</t>
  </si>
  <si>
    <t>R2_18_ME_scl_17</t>
  </si>
  <si>
    <t>R2_18_ME_scl_18</t>
  </si>
  <si>
    <t>R2_18_ME_scl_28</t>
  </si>
  <si>
    <t>R2_18_ME_scl_29</t>
  </si>
  <si>
    <t>R2_18_ME_scl_30</t>
  </si>
  <si>
    <t>R2_18_ME_scl_40</t>
  </si>
  <si>
    <t>R2_18_ME_scl_41</t>
  </si>
  <si>
    <t>R2_18_ME_scl_42</t>
  </si>
  <si>
    <t>R2_18_ME_scl_52</t>
  </si>
  <si>
    <t>R2_18_ME_scl_53</t>
  </si>
  <si>
    <t>R2_18_ME_scl_54</t>
  </si>
  <si>
    <t>R2_18_ME_scl_64</t>
  </si>
  <si>
    <t>R2_18_ME_scl_65</t>
  </si>
  <si>
    <t>R2_18_ME_scl_66</t>
  </si>
  <si>
    <t>R2_18_ME_scl_76</t>
  </si>
  <si>
    <t>R2_18_ME_scl_77</t>
  </si>
  <si>
    <t>R2_18_ME_scl_78</t>
  </si>
  <si>
    <t>R2_18_ME_scl_88</t>
  </si>
  <si>
    <t>R2_18_ME_scl_89</t>
  </si>
  <si>
    <t>R2_18_ME_scl_90</t>
  </si>
  <si>
    <t>ME'</t>
  </si>
  <si>
    <t>Nextera_Mosaic_End_REVCOMP</t>
  </si>
  <si>
    <t>/5Phos/CTGTCTCTTATACACATCT</t>
  </si>
  <si>
    <t>Prepare barcoded Tn5</t>
  </si>
  <si>
    <t>s3_i7_S701</t>
  </si>
  <si>
    <t>CAAGCAGAAGACGGCATACGAGATTCGCCTTAGTGACTGGAGTTCAGACGTGTGCTCTTCCGATCT</t>
  </si>
  <si>
    <t>TAAGGCGA</t>
  </si>
  <si>
    <t>s3_i7_S702</t>
  </si>
  <si>
    <t>CAAGCAGAAGACGGCATACGAGATCTAGTACGGTGACTGGAGTTCAGACGTGTGCTCTTCCGATCT</t>
  </si>
  <si>
    <t>CGTACTAG</t>
  </si>
  <si>
    <t>s3_i7_S703</t>
  </si>
  <si>
    <t>CAAGCAGAAGACGGCATACGAGATTTCTGCCTGTGACTGGAGTTCAGACGTGTGCTCTTCCGATCT</t>
  </si>
  <si>
    <t>AGGCAGAA</t>
  </si>
  <si>
    <t>s3_i7_S706</t>
  </si>
  <si>
    <t>CAAGCAGAAGACGGCATACGAGATCATGCCTAGTGACTGGAGTTCAGACGTGTGCTCTTCCGATCT</t>
  </si>
  <si>
    <t>TAGGCATG</t>
  </si>
  <si>
    <t>s3_i7_S707</t>
  </si>
  <si>
    <t>CAAGCAGAAGACGGCATACGAGATGTAGAGAGGTGACTGGAGTTCAGACGTGTGCTCTTCCGATCT</t>
  </si>
  <si>
    <t>CTCTCTAC</t>
  </si>
  <si>
    <t>s3_i7_S708</t>
  </si>
  <si>
    <t>CAAGCAGAAGACGGCATACGAGATCCTCTCTGGTGACTGGAGTTCAGACGTGTGCTCTTCCGATCT</t>
  </si>
  <si>
    <t>CAGAGAGG</t>
  </si>
  <si>
    <t>s3_i7_T267</t>
  </si>
  <si>
    <t>CAAGCAGAAGACGGCATACGAGATTACTCTTCGTGACTGGAGTTCAGACGTGTGCTCTTCCGATCT</t>
  </si>
  <si>
    <t>GAAGAGTA</t>
  </si>
  <si>
    <t>s3_i7_T268</t>
  </si>
  <si>
    <t>CAAGCAGAAGACGGCATACGAGATAACTAACCGTGACTGGAGTTCAGACGTGTGCTCTTCCGATCT</t>
  </si>
  <si>
    <t>GGTTAGTT</t>
  </si>
  <si>
    <t>s3_i7_T269</t>
  </si>
  <si>
    <t>CAAGCAGAAGACGGCATACGAGATTCCTCAATGTGACTGGAGTTCAGACGTGTGCTCTTCCGATCT</t>
  </si>
  <si>
    <t>ATTGAGGA</t>
  </si>
  <si>
    <t>s3_i7_T271</t>
  </si>
  <si>
    <t>CAAGCAGAAGACGGCATACGAGATGCTGCTTCGTGACTGGAGTTCAGACGTGTGCTCTTCCGATCT</t>
  </si>
  <si>
    <t>GAAGCAGC</t>
  </si>
  <si>
    <t>s3_i7_T272</t>
  </si>
  <si>
    <t>CAAGCAGAAGACGGCATACGAGATACCGAATCGTGACTGGAGTTCAGACGTGTGCTCTTCCGATCT</t>
  </si>
  <si>
    <t>GATTCGGT</t>
  </si>
  <si>
    <t>s3_i7_T273</t>
  </si>
  <si>
    <t>CAAGCAGAAGACGGCATACGAGATCTCCAGAGGTGACTGGAGTTCAGACGTGTGCTCTTCCGATCT</t>
  </si>
  <si>
    <t>CTCTGGAG</t>
  </si>
  <si>
    <t>s3_i7_T274</t>
  </si>
  <si>
    <t>CAAGCAGAAGACGGCATACGAGATTGCTAGTCGTGACTGGAGTTCAGACGTGTGCTCTTCCGATCT</t>
  </si>
  <si>
    <t>GACTAGCA</t>
  </si>
  <si>
    <t>s3_i7_T275</t>
  </si>
  <si>
    <t>CAAGCAGAAGACGGCATACGAGATCGACCTGCGTGACTGGAGTTCAGACGTGTGCTCTTCCGATCT</t>
  </si>
  <si>
    <t>GCAGGTCG</t>
  </si>
  <si>
    <t>s3_i7_T276</t>
  </si>
  <si>
    <t>CAAGCAGAAGACGGCATACGAGATAGCCAGCCGTGACTGGAGTTCAGACGTGTGCTCTTCCGATCT</t>
  </si>
  <si>
    <t>GGCTGGCT</t>
  </si>
  <si>
    <t>s3_i7_T278</t>
  </si>
  <si>
    <t>CAAGCAGAAGACGGCATACGAGATGGTATGGAGTGACTGGAGTTCAGACGTGTGCTCTTCCGATCT</t>
  </si>
  <si>
    <t>TCCATACC</t>
  </si>
  <si>
    <t>i7 index primer</t>
  </si>
  <si>
    <t>Reverse complement index</t>
  </si>
  <si>
    <t>Short SBS</t>
  </si>
  <si>
    <t>Oligo for loading buffer</t>
  </si>
  <si>
    <t>20X Nuclei Buffer (10x Genomics)</t>
  </si>
  <si>
    <t>X</t>
  </si>
  <si>
    <t>3.2 Use a 8-channel pipet set to 12uL to mix nuclei 5 times (no bubbles please)</t>
  </si>
  <si>
    <t>scale-scATAC</t>
  </si>
  <si>
    <t xml:space="preserve">Step 4.1.c Sample index PCR: use 2.5 uL inhouse index primers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</si>
</sst>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0" x14ac:knownFonts="1"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ptos Narrow"/>
      <family val="2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color theme="1"/>
      <name val="Courier New"/>
      <family val="1"/>
    </font>
    <font>
      <b/>
      <sz val="11"/>
      <color rgb="FF000000"/>
      <name val="Courier New"/>
      <family val="1"/>
    </font>
    <font>
      <sz val="11"/>
      <color rgb="FF000000"/>
      <name val="Courier New"/>
      <family val="1"/>
    </font>
    <font>
      <sz val="11"/>
      <color theme="1"/>
      <name val="Courier New"/>
      <family val="1"/>
    </font>
    <font>
      <b/>
      <sz val="11"/>
      <color theme="1"/>
      <name val="Courier New"/>
      <family val="1"/>
    </font>
    <font>
      <b/>
      <sz val="12"/>
      <color theme="1"/>
      <name val="Courier New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theme="8" tint="-0.24994659260841701"/>
      </left>
      <right/>
      <top/>
      <bottom/>
      <diagonal/>
    </border>
    <border>
      <left style="medium">
        <color rgb="FF0070C0"/>
      </left>
      <right style="thin">
        <color theme="8" tint="-0.24994659260841701"/>
      </right>
      <top style="medium">
        <color rgb="FF0070C0"/>
      </top>
      <bottom style="double">
        <color theme="8" tint="-0.24994659260841701"/>
      </bottom>
      <diagonal/>
    </border>
    <border>
      <left style="thin">
        <color theme="8" tint="-0.24994659260841701"/>
      </left>
      <right/>
      <top style="medium">
        <color rgb="FF0070C0"/>
      </top>
      <bottom style="double">
        <color theme="8" tint="-0.24994659260841701"/>
      </bottom>
      <diagonal/>
    </border>
    <border>
      <left/>
      <right style="thin">
        <color theme="8" tint="-0.24994659260841701"/>
      </right>
      <top style="medium">
        <color rgb="FF0070C0"/>
      </top>
      <bottom style="double">
        <color theme="8" tint="-0.24994659260841701"/>
      </bottom>
      <diagonal/>
    </border>
    <border>
      <left style="thin">
        <color theme="8" tint="-0.24994659260841701"/>
      </left>
      <right/>
      <top style="medium">
        <color rgb="FF0070C0"/>
      </top>
      <bottom style="double">
        <color rgb="FF0070C0"/>
      </bottom>
      <diagonal/>
    </border>
    <border>
      <left/>
      <right style="medium">
        <color rgb="FF0070C0"/>
      </right>
      <top style="medium">
        <color rgb="FF0070C0"/>
      </top>
      <bottom style="double">
        <color rgb="FF0070C0"/>
      </bottom>
      <diagonal/>
    </border>
    <border>
      <left style="medium">
        <color rgb="FF0070C0"/>
      </left>
      <right style="thin">
        <color theme="8" tint="-0.24994659260841701"/>
      </right>
      <top/>
      <bottom/>
      <diagonal/>
    </border>
    <border>
      <left/>
      <right style="medium">
        <color rgb="FF0070C0"/>
      </right>
      <top/>
      <bottom/>
      <diagonal/>
    </border>
    <border>
      <left/>
      <right/>
      <top style="thin">
        <color theme="8" tint="-0.24994659260841701"/>
      </top>
      <bottom style="medium">
        <color rgb="FF0070C0"/>
      </bottom>
      <diagonal/>
    </border>
    <border>
      <left/>
      <right style="medium">
        <color rgb="FF0070C0"/>
      </right>
      <top/>
      <bottom style="medium">
        <color rgb="FF0070C0"/>
      </bottom>
      <diagonal/>
    </border>
    <border>
      <left style="thin">
        <color theme="8" tint="-0.24994659260841701"/>
      </left>
      <right/>
      <top style="double">
        <color rgb="FF0070C0"/>
      </top>
      <bottom/>
      <diagonal/>
    </border>
    <border>
      <left style="medium">
        <color rgb="FF0070C0"/>
      </left>
      <right/>
      <top style="thin">
        <color theme="8" tint="-0.24994659260841701"/>
      </top>
      <bottom style="medium">
        <color rgb="FF0070C0"/>
      </bottom>
      <diagonal/>
    </border>
    <border>
      <left/>
      <right style="medium">
        <color rgb="FF0070C0"/>
      </right>
      <top/>
      <bottom style="thin">
        <color rgb="FF0070C0"/>
      </bottom>
      <diagonal/>
    </border>
    <border>
      <left/>
      <right style="medium">
        <color rgb="FF0070C0"/>
      </right>
      <top style="thin">
        <color rgb="FF0070C0"/>
      </top>
      <bottom style="medium">
        <color rgb="FF0070C0"/>
      </bottom>
      <diagonal/>
    </border>
    <border>
      <left style="medium">
        <color theme="8" tint="-0.24994659260841701"/>
      </left>
      <right style="thin">
        <color theme="8" tint="-0.24994659260841701"/>
      </right>
      <top/>
      <bottom/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double">
        <color theme="8" tint="-0.24994659260841701"/>
      </bottom>
      <diagonal/>
    </border>
    <border>
      <left style="thin">
        <color theme="8" tint="-0.24994659260841701"/>
      </left>
      <right/>
      <top style="medium">
        <color theme="8" tint="-0.24994659260841701"/>
      </top>
      <bottom style="double">
        <color theme="8" tint="-0.24994659260841701"/>
      </bottom>
      <diagonal/>
    </border>
    <border>
      <left/>
      <right/>
      <top style="medium">
        <color theme="8" tint="-0.24994659260841701"/>
      </top>
      <bottom style="double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double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/>
      <bottom/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2" borderId="1" xfId="0" applyFont="1" applyFill="1" applyBorder="1"/>
    <xf numFmtId="0" fontId="5" fillId="0" borderId="0" xfId="0" applyFont="1"/>
    <xf numFmtId="0" fontId="6" fillId="0" borderId="0" xfId="0" applyFont="1"/>
    <xf numFmtId="0" fontId="3" fillId="0" borderId="0" xfId="0" applyFont="1"/>
    <xf numFmtId="0" fontId="1" fillId="0" borderId="7" xfId="0" applyFont="1" applyBorder="1"/>
    <xf numFmtId="0" fontId="1" fillId="0" borderId="9" xfId="0" applyFont="1" applyBorder="1"/>
    <xf numFmtId="0" fontId="2" fillId="0" borderId="11" xfId="0" applyFont="1" applyBorder="1"/>
    <xf numFmtId="0" fontId="2" fillId="0" borderId="1" xfId="0" applyFont="1" applyBorder="1"/>
    <xf numFmtId="0" fontId="3" fillId="0" borderId="12" xfId="0" applyFont="1" applyBorder="1"/>
    <xf numFmtId="0" fontId="4" fillId="0" borderId="9" xfId="0" applyFont="1" applyBorder="1"/>
    <xf numFmtId="0" fontId="1" fillId="2" borderId="0" xfId="0" applyFont="1" applyFill="1"/>
    <xf numFmtId="0" fontId="2" fillId="2" borderId="1" xfId="0" applyFont="1" applyFill="1" applyBorder="1"/>
    <xf numFmtId="0" fontId="1" fillId="0" borderId="8" xfId="0" applyFont="1" applyBorder="1"/>
    <xf numFmtId="0" fontId="1" fillId="2" borderId="8" xfId="0" applyFont="1" applyFill="1" applyBorder="1"/>
    <xf numFmtId="0" fontId="3" fillId="0" borderId="10" xfId="0" applyFont="1" applyBorder="1"/>
    <xf numFmtId="0" fontId="6" fillId="3" borderId="2" xfId="0" applyFont="1" applyFill="1" applyBorder="1"/>
    <xf numFmtId="0" fontId="3" fillId="0" borderId="14" xfId="0" applyFont="1" applyBorder="1"/>
    <xf numFmtId="0" fontId="1" fillId="2" borderId="7" xfId="0" applyFont="1" applyFill="1" applyBorder="1"/>
    <xf numFmtId="0" fontId="1" fillId="2" borderId="13" xfId="0" applyFont="1" applyFill="1" applyBorder="1"/>
    <xf numFmtId="0" fontId="1" fillId="0" borderId="15" xfId="0" applyFont="1" applyBorder="1"/>
    <xf numFmtId="164" fontId="0" fillId="0" borderId="0" xfId="0" applyNumberFormat="1"/>
    <xf numFmtId="0" fontId="2" fillId="0" borderId="0" xfId="0" applyFont="1"/>
    <xf numFmtId="0" fontId="4" fillId="0" borderId="0" xfId="0" applyFont="1"/>
    <xf numFmtId="0" fontId="1" fillId="0" borderId="13" xfId="0" applyFont="1" applyBorder="1"/>
    <xf numFmtId="0" fontId="1" fillId="4" borderId="7" xfId="0" applyFont="1" applyFill="1" applyBorder="1"/>
    <xf numFmtId="0" fontId="1" fillId="4" borderId="1" xfId="0" applyFont="1" applyFill="1" applyBorder="1"/>
    <xf numFmtId="0" fontId="1" fillId="4" borderId="0" xfId="0" applyFont="1" applyFill="1"/>
    <xf numFmtId="0" fontId="1" fillId="4" borderId="8" xfId="0" applyFont="1" applyFill="1" applyBorder="1"/>
    <xf numFmtId="2" fontId="2" fillId="0" borderId="1" xfId="0" applyNumberFormat="1" applyFont="1" applyBorder="1"/>
    <xf numFmtId="2" fontId="2" fillId="2" borderId="1" xfId="0" applyNumberFormat="1" applyFont="1" applyFill="1" applyBorder="1"/>
    <xf numFmtId="2" fontId="0" fillId="0" borderId="0" xfId="0" applyNumberFormat="1"/>
    <xf numFmtId="0" fontId="11" fillId="5" borderId="16" xfId="0" applyFont="1" applyFill="1" applyBorder="1"/>
    <xf numFmtId="0" fontId="0" fillId="5" borderId="17" xfId="0" applyFill="1" applyBorder="1" applyAlignment="1">
      <alignment horizontal="center" wrapText="1"/>
    </xf>
    <xf numFmtId="0" fontId="0" fillId="5" borderId="18" xfId="0" applyFill="1" applyBorder="1" applyAlignment="1">
      <alignment horizontal="center"/>
    </xf>
    <xf numFmtId="0" fontId="12" fillId="5" borderId="19" xfId="0" applyFont="1" applyFill="1" applyBorder="1" applyAlignment="1">
      <alignment horizontal="center"/>
    </xf>
    <xf numFmtId="0" fontId="2" fillId="0" borderId="20" xfId="0" applyFont="1" applyBorder="1"/>
    <xf numFmtId="0" fontId="13" fillId="0" borderId="15" xfId="0" applyFont="1" applyBorder="1"/>
    <xf numFmtId="0" fontId="13" fillId="0" borderId="1" xfId="0" applyFont="1" applyBorder="1"/>
    <xf numFmtId="0" fontId="13" fillId="0" borderId="0" xfId="0" applyFont="1"/>
    <xf numFmtId="0" fontId="3" fillId="0" borderId="21" xfId="0" applyFont="1" applyBorder="1"/>
    <xf numFmtId="0" fontId="1" fillId="0" borderId="22" xfId="0" applyFont="1" applyBorder="1"/>
    <xf numFmtId="0" fontId="1" fillId="0" borderId="23" xfId="0" applyFont="1" applyBorder="1"/>
    <xf numFmtId="0" fontId="4" fillId="0" borderId="24" xfId="0" applyFont="1" applyBorder="1"/>
    <xf numFmtId="0" fontId="14" fillId="0" borderId="0" xfId="0" applyFont="1"/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/>
    <xf numFmtId="0" fontId="16" fillId="0" borderId="0" xfId="0" applyFont="1"/>
    <xf numFmtId="0" fontId="18" fillId="0" borderId="0" xfId="0" applyFont="1"/>
    <xf numFmtId="0" fontId="17" fillId="0" borderId="0" xfId="0" applyFont="1" applyAlignment="1">
      <alignment vertical="top"/>
    </xf>
    <xf numFmtId="0" fontId="17" fillId="0" borderId="0" xfId="0" applyFont="1" applyAlignment="1">
      <alignment wrapText="1"/>
    </xf>
    <xf numFmtId="0" fontId="19" fillId="0" borderId="0" xfId="0" applyFont="1"/>
    <xf numFmtId="0" fontId="0" fillId="3" borderId="3" xfId="0" applyFill="1" applyBorder="1" applyAlignment="1">
      <alignment horizontal="center" wrapText="1"/>
    </xf>
    <xf numFmtId="0" fontId="0" fillId="3" borderId="4" xfId="0" applyFill="1" applyBorder="1" applyAlignment="1">
      <alignment horizontal="center" wrapText="1"/>
    </xf>
    <xf numFmtId="0" fontId="9" fillId="3" borderId="5" xfId="0" applyFont="1" applyFill="1" applyBorder="1" applyAlignment="1">
      <alignment horizontal="center" wrapText="1"/>
    </xf>
    <xf numFmtId="0" fontId="9" fillId="3" borderId="6" xfId="0" applyFont="1" applyFill="1" applyBorder="1" applyAlignment="1">
      <alignment horizontal="center" wrapText="1"/>
    </xf>
    <xf numFmtId="0" fontId="9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Border="1"/>
    <xf numFmtId="0" fontId="1" fillId="0" borderId="0" xfId="0" applyFont="1" applyBorder="1"/>
    <xf numFmtId="0" fontId="4" fillId="0" borderId="0" xfId="0" applyFont="1" applyBorder="1"/>
  </cellXfs>
  <cellStyles count="1">
    <cellStyle name="Normal" xfId="0" builtinId="0"/>
  </cellStyles>
  <dxfs count="35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C9EC5-7C0A-0A4F-BEDF-4FF9F0C74E56}">
  <dimension ref="A1:C47"/>
  <sheetViews>
    <sheetView tabSelected="1" topLeftCell="A28" zoomScale="111" workbookViewId="0">
      <selection activeCell="C44" sqref="C44"/>
    </sheetView>
  </sheetViews>
  <sheetFormatPr baseColWidth="10" defaultColWidth="10.6640625" defaultRowHeight="16" x14ac:dyDescent="0.2"/>
  <cols>
    <col min="1" max="1" width="20" customWidth="1"/>
    <col min="2" max="2" width="29.33203125" customWidth="1"/>
    <col min="3" max="3" width="25.1640625" bestFit="1" customWidth="1"/>
  </cols>
  <sheetData>
    <row r="1" spans="1:3" ht="21" x14ac:dyDescent="0.25">
      <c r="A1" s="4" t="s">
        <v>6</v>
      </c>
    </row>
    <row r="2" spans="1:3" x14ac:dyDescent="0.2">
      <c r="A2" t="s">
        <v>138</v>
      </c>
    </row>
    <row r="3" spans="1:3" x14ac:dyDescent="0.2">
      <c r="A3" t="s">
        <v>35</v>
      </c>
    </row>
    <row r="4" spans="1:3" x14ac:dyDescent="0.2">
      <c r="A4" t="s">
        <v>37</v>
      </c>
    </row>
    <row r="6" spans="1:3" x14ac:dyDescent="0.2">
      <c r="A6" s="5" t="s">
        <v>33</v>
      </c>
    </row>
    <row r="7" spans="1:3" x14ac:dyDescent="0.2">
      <c r="A7" t="s">
        <v>36</v>
      </c>
    </row>
    <row r="8" spans="1:3" x14ac:dyDescent="0.2">
      <c r="A8" t="s">
        <v>9</v>
      </c>
    </row>
    <row r="9" spans="1:3" x14ac:dyDescent="0.2">
      <c r="A9" t="s">
        <v>32</v>
      </c>
    </row>
    <row r="11" spans="1:3" ht="16" customHeight="1" x14ac:dyDescent="0.2">
      <c r="A11" s="6" t="s">
        <v>10</v>
      </c>
      <c r="B11" s="6" t="s">
        <v>11</v>
      </c>
      <c r="C11" s="6" t="s">
        <v>12</v>
      </c>
    </row>
    <row r="12" spans="1:3" ht="16" customHeight="1" x14ac:dyDescent="0.2">
      <c r="A12" s="2" t="s">
        <v>13</v>
      </c>
      <c r="B12" s="2" t="s">
        <v>14</v>
      </c>
      <c r="C12" s="2" t="s">
        <v>15</v>
      </c>
    </row>
    <row r="13" spans="1:3" ht="16" customHeight="1" x14ac:dyDescent="0.2">
      <c r="A13" s="2" t="s">
        <v>16</v>
      </c>
      <c r="B13" s="2" t="s">
        <v>15</v>
      </c>
      <c r="C13" s="2" t="s">
        <v>17</v>
      </c>
    </row>
    <row r="14" spans="1:3" ht="16" customHeight="1" x14ac:dyDescent="0.2">
      <c r="A14" s="2" t="s">
        <v>18</v>
      </c>
      <c r="B14" s="2" t="s">
        <v>19</v>
      </c>
      <c r="C14" s="2" t="s">
        <v>20</v>
      </c>
    </row>
    <row r="15" spans="1:3" ht="16" customHeight="1" x14ac:dyDescent="0.2">
      <c r="A15" s="2" t="s">
        <v>21</v>
      </c>
      <c r="B15" s="2" t="s">
        <v>22</v>
      </c>
      <c r="C15" s="2" t="s">
        <v>23</v>
      </c>
    </row>
    <row r="16" spans="1:3" ht="16" customHeight="1" x14ac:dyDescent="0.2">
      <c r="A16" s="2" t="s">
        <v>24</v>
      </c>
      <c r="B16" s="2" t="s">
        <v>25</v>
      </c>
      <c r="C16" s="2" t="s">
        <v>26</v>
      </c>
    </row>
    <row r="17" spans="1:3" ht="16" customHeight="1" x14ac:dyDescent="0.2">
      <c r="A17" s="2" t="s">
        <v>27</v>
      </c>
      <c r="B17" s="2" t="s">
        <v>28</v>
      </c>
      <c r="C17" s="2" t="s">
        <v>29</v>
      </c>
    </row>
    <row r="18" spans="1:3" ht="16" customHeight="1" x14ac:dyDescent="0.2">
      <c r="A18" s="2" t="s">
        <v>30</v>
      </c>
      <c r="B18" s="2" t="s">
        <v>26</v>
      </c>
      <c r="C18" s="2" t="s">
        <v>31</v>
      </c>
    </row>
    <row r="20" spans="1:3" x14ac:dyDescent="0.2">
      <c r="A20" s="5" t="s">
        <v>34</v>
      </c>
    </row>
    <row r="21" spans="1:3" x14ac:dyDescent="0.2">
      <c r="A21" t="s">
        <v>38</v>
      </c>
    </row>
    <row r="23" spans="1:3" x14ac:dyDescent="0.2">
      <c r="A23" s="5" t="s">
        <v>39</v>
      </c>
    </row>
    <row r="24" spans="1:3" x14ac:dyDescent="0.2">
      <c r="A24" t="s">
        <v>40</v>
      </c>
    </row>
    <row r="25" spans="1:3" x14ac:dyDescent="0.2">
      <c r="A25" t="s">
        <v>193</v>
      </c>
    </row>
    <row r="26" spans="1:3" x14ac:dyDescent="0.2">
      <c r="A26" t="s">
        <v>42</v>
      </c>
    </row>
    <row r="28" spans="1:3" x14ac:dyDescent="0.2">
      <c r="A28" s="5" t="s">
        <v>41</v>
      </c>
    </row>
    <row r="29" spans="1:3" x14ac:dyDescent="0.2">
      <c r="A29" t="s">
        <v>43</v>
      </c>
    </row>
    <row r="31" spans="1:3" x14ac:dyDescent="0.2">
      <c r="A31" s="5" t="s">
        <v>45</v>
      </c>
    </row>
    <row r="32" spans="1:3" x14ac:dyDescent="0.2">
      <c r="A32" t="s">
        <v>44</v>
      </c>
    </row>
    <row r="33" spans="1:1" x14ac:dyDescent="0.2">
      <c r="A33" t="s">
        <v>46</v>
      </c>
    </row>
    <row r="34" spans="1:1" x14ac:dyDescent="0.2">
      <c r="A34" t="s">
        <v>47</v>
      </c>
    </row>
    <row r="35" spans="1:1" x14ac:dyDescent="0.2">
      <c r="A35" t="s">
        <v>101</v>
      </c>
    </row>
    <row r="36" spans="1:1" x14ac:dyDescent="0.2">
      <c r="A36" t="s">
        <v>48</v>
      </c>
    </row>
    <row r="37" spans="1:1" x14ac:dyDescent="0.2">
      <c r="A37" t="s">
        <v>102</v>
      </c>
    </row>
    <row r="38" spans="1:1" x14ac:dyDescent="0.2">
      <c r="A38" t="s">
        <v>49</v>
      </c>
    </row>
    <row r="40" spans="1:1" x14ac:dyDescent="0.2">
      <c r="A40" s="5" t="s">
        <v>50</v>
      </c>
    </row>
    <row r="41" spans="1:1" x14ac:dyDescent="0.2">
      <c r="A41" t="s">
        <v>92</v>
      </c>
    </row>
    <row r="42" spans="1:1" x14ac:dyDescent="0.2">
      <c r="A42" t="s">
        <v>103</v>
      </c>
    </row>
    <row r="44" spans="1:1" x14ac:dyDescent="0.2">
      <c r="A44" s="5" t="s">
        <v>51</v>
      </c>
    </row>
    <row r="45" spans="1:1" x14ac:dyDescent="0.2">
      <c r="A45" t="s">
        <v>52</v>
      </c>
    </row>
    <row r="46" spans="1:1" x14ac:dyDescent="0.2">
      <c r="A46" t="s">
        <v>195</v>
      </c>
    </row>
    <row r="47" spans="1:1" x14ac:dyDescent="0.2">
      <c r="A47" t="s">
        <v>53</v>
      </c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D923D-4994-CA4B-8FC6-EEED1438032D}">
  <dimension ref="B2:P48"/>
  <sheetViews>
    <sheetView topLeftCell="A30" zoomScale="112" workbookViewId="0">
      <selection activeCell="B45" sqref="B45:G48"/>
    </sheetView>
  </sheetViews>
  <sheetFormatPr baseColWidth="10" defaultColWidth="11" defaultRowHeight="16" x14ac:dyDescent="0.2"/>
  <cols>
    <col min="1" max="1" width="5.33203125" customWidth="1"/>
    <col min="2" max="2" width="27" bestFit="1" customWidth="1"/>
    <col min="3" max="3" width="4.6640625" bestFit="1" customWidth="1"/>
    <col min="4" max="4" width="4" bestFit="1" customWidth="1"/>
    <col min="5" max="5" width="3.6640625" bestFit="1" customWidth="1"/>
    <col min="6" max="6" width="4" bestFit="1" customWidth="1"/>
    <col min="7" max="7" width="5.5" bestFit="1" customWidth="1"/>
    <col min="8" max="8" width="2.5" bestFit="1" customWidth="1"/>
    <col min="9" max="9" width="28.6640625" bestFit="1" customWidth="1"/>
    <col min="10" max="10" width="18.6640625" bestFit="1" customWidth="1"/>
    <col min="11" max="11" width="4.6640625" bestFit="1" customWidth="1"/>
    <col min="12" max="12" width="4" bestFit="1" customWidth="1"/>
    <col min="13" max="13" width="2.83203125" bestFit="1" customWidth="1"/>
    <col min="14" max="14" width="4" bestFit="1" customWidth="1"/>
    <col min="15" max="15" width="4.6640625" bestFit="1" customWidth="1"/>
    <col min="16" max="16" width="2.5" bestFit="1" customWidth="1"/>
    <col min="19" max="19" width="12.5" bestFit="1" customWidth="1"/>
    <col min="20" max="20" width="7.33203125" bestFit="1" customWidth="1"/>
  </cols>
  <sheetData>
    <row r="2" spans="2:16" ht="21" x14ac:dyDescent="0.25">
      <c r="B2" s="4" t="s">
        <v>194</v>
      </c>
      <c r="D2" s="5">
        <v>1</v>
      </c>
    </row>
    <row r="3" spans="2:16" ht="17" thickBot="1" x14ac:dyDescent="0.25"/>
    <row r="4" spans="2:16" ht="19" customHeight="1" thickBot="1" x14ac:dyDescent="0.25">
      <c r="B4" s="18" t="s">
        <v>8</v>
      </c>
      <c r="C4" s="55" t="s">
        <v>79</v>
      </c>
      <c r="D4" s="56"/>
      <c r="E4" s="55" t="s">
        <v>80</v>
      </c>
      <c r="F4" s="56"/>
      <c r="G4" s="57" t="s">
        <v>83</v>
      </c>
      <c r="H4" s="58"/>
    </row>
    <row r="5" spans="2:16" ht="17" thickTop="1" x14ac:dyDescent="0.2">
      <c r="B5" s="7" t="s">
        <v>7</v>
      </c>
      <c r="C5" s="1">
        <v>1000</v>
      </c>
      <c r="D5" s="2" t="s">
        <v>4</v>
      </c>
      <c r="E5" s="1">
        <f>10*20</f>
        <v>200</v>
      </c>
      <c r="F5" s="2" t="s">
        <v>4</v>
      </c>
      <c r="G5" s="9">
        <f>E5*$G$8/C5</f>
        <v>200</v>
      </c>
      <c r="H5" s="15" t="s">
        <v>82</v>
      </c>
    </row>
    <row r="6" spans="2:16" x14ac:dyDescent="0.2">
      <c r="B6" s="20" t="s">
        <v>84</v>
      </c>
      <c r="C6" s="3">
        <v>1000</v>
      </c>
      <c r="D6" s="13" t="s">
        <v>4</v>
      </c>
      <c r="E6" s="3">
        <f>5*20</f>
        <v>100</v>
      </c>
      <c r="F6" s="13" t="s">
        <v>4</v>
      </c>
      <c r="G6" s="14">
        <f>E6*$G$8/C6</f>
        <v>100</v>
      </c>
      <c r="H6" s="16" t="s">
        <v>82</v>
      </c>
    </row>
    <row r="7" spans="2:16" x14ac:dyDescent="0.2">
      <c r="B7" s="7" t="s">
        <v>1</v>
      </c>
      <c r="C7" s="1"/>
      <c r="D7" s="2"/>
      <c r="E7" s="1"/>
      <c r="F7" s="2"/>
      <c r="G7" s="10">
        <f>G8-SUM(G5:G6)</f>
        <v>700</v>
      </c>
      <c r="H7" s="15" t="s">
        <v>82</v>
      </c>
    </row>
    <row r="8" spans="2:16" ht="17" thickBot="1" x14ac:dyDescent="0.25">
      <c r="B8" s="11" t="s">
        <v>2</v>
      </c>
      <c r="C8" s="8"/>
      <c r="D8" s="8"/>
      <c r="E8" s="8"/>
      <c r="F8" s="8"/>
      <c r="G8" s="12">
        <v>1000</v>
      </c>
      <c r="H8" s="19" t="s">
        <v>82</v>
      </c>
    </row>
    <row r="9" spans="2:16" ht="17" thickBot="1" x14ac:dyDescent="0.25">
      <c r="B9" s="61"/>
      <c r="C9" s="62"/>
      <c r="D9" s="62"/>
      <c r="E9" s="62"/>
      <c r="F9" s="62"/>
      <c r="G9" s="63"/>
      <c r="H9" s="61"/>
    </row>
    <row r="10" spans="2:16" ht="17" thickBot="1" x14ac:dyDescent="0.25">
      <c r="B10" s="18" t="s">
        <v>3</v>
      </c>
      <c r="C10" s="55" t="s">
        <v>81</v>
      </c>
      <c r="D10" s="56"/>
      <c r="E10" s="55" t="s">
        <v>80</v>
      </c>
      <c r="F10" s="56"/>
      <c r="G10" s="57" t="s">
        <v>83</v>
      </c>
      <c r="H10" s="58"/>
    </row>
    <row r="11" spans="2:16" ht="17" thickTop="1" x14ac:dyDescent="0.2">
      <c r="B11" s="20" t="s">
        <v>191</v>
      </c>
      <c r="C11" s="3">
        <v>20</v>
      </c>
      <c r="D11" s="13" t="s">
        <v>192</v>
      </c>
      <c r="E11" s="3">
        <v>1</v>
      </c>
      <c r="F11" s="13" t="s">
        <v>192</v>
      </c>
      <c r="G11" s="14">
        <f>E11*$G$19/C11</f>
        <v>50</v>
      </c>
      <c r="H11" s="16" t="s">
        <v>82</v>
      </c>
    </row>
    <row r="12" spans="2:16" x14ac:dyDescent="0.2">
      <c r="B12" s="7" t="s">
        <v>1</v>
      </c>
      <c r="C12" s="1"/>
      <c r="D12" s="2"/>
      <c r="E12" s="1"/>
      <c r="F12" s="2"/>
      <c r="G12" s="10">
        <f>G13-SUM(G11:G11)</f>
        <v>950</v>
      </c>
      <c r="H12" s="15" t="s">
        <v>82</v>
      </c>
    </row>
    <row r="13" spans="2:16" ht="17" thickBot="1" x14ac:dyDescent="0.25">
      <c r="B13" s="11" t="s">
        <v>2</v>
      </c>
      <c r="C13" s="8"/>
      <c r="D13" s="8"/>
      <c r="E13" s="8"/>
      <c r="F13" s="8"/>
      <c r="G13" s="12">
        <v>1000</v>
      </c>
      <c r="H13" s="19" t="s">
        <v>82</v>
      </c>
    </row>
    <row r="14" spans="2:16" ht="17" thickBot="1" x14ac:dyDescent="0.25">
      <c r="B14" s="61"/>
      <c r="C14" s="62"/>
      <c r="D14" s="62"/>
      <c r="E14" s="62"/>
      <c r="F14" s="62"/>
      <c r="G14" s="63"/>
      <c r="H14" s="61"/>
    </row>
    <row r="15" spans="2:16" ht="17" thickBot="1" x14ac:dyDescent="0.25">
      <c r="B15" s="18" t="s">
        <v>3</v>
      </c>
      <c r="C15" s="55" t="s">
        <v>81</v>
      </c>
      <c r="D15" s="56"/>
      <c r="E15" s="55" t="s">
        <v>80</v>
      </c>
      <c r="F15" s="56"/>
      <c r="G15" s="57" t="s">
        <v>83</v>
      </c>
      <c r="H15" s="58"/>
      <c r="J15" s="6"/>
      <c r="K15" s="2"/>
      <c r="L15" s="2"/>
      <c r="M15" s="2"/>
      <c r="N15" s="2"/>
      <c r="O15" s="25"/>
      <c r="P15" s="6"/>
    </row>
    <row r="16" spans="2:16" ht="17" thickTop="1" x14ac:dyDescent="0.2">
      <c r="B16" s="7" t="s">
        <v>7</v>
      </c>
      <c r="C16" s="1">
        <v>1000</v>
      </c>
      <c r="D16" s="2" t="s">
        <v>4</v>
      </c>
      <c r="E16" s="1">
        <v>10</v>
      </c>
      <c r="F16" s="2" t="s">
        <v>4</v>
      </c>
      <c r="G16" s="9">
        <f>E16*$G$19/C16</f>
        <v>10</v>
      </c>
      <c r="H16" s="15" t="s">
        <v>82</v>
      </c>
      <c r="J16" s="6"/>
      <c r="K16" s="2"/>
      <c r="L16" s="2"/>
      <c r="M16" s="2"/>
      <c r="N16" s="2"/>
      <c r="O16" s="25"/>
      <c r="P16" s="6"/>
    </row>
    <row r="17" spans="2:16" x14ac:dyDescent="0.2">
      <c r="B17" s="20" t="s">
        <v>84</v>
      </c>
      <c r="C17" s="3">
        <v>1000</v>
      </c>
      <c r="D17" s="13" t="s">
        <v>4</v>
      </c>
      <c r="E17" s="3">
        <v>5</v>
      </c>
      <c r="F17" s="13" t="s">
        <v>4</v>
      </c>
      <c r="G17" s="14">
        <f>E17*$G$19/C17</f>
        <v>5</v>
      </c>
      <c r="H17" s="16" t="s">
        <v>82</v>
      </c>
      <c r="J17" s="6"/>
      <c r="K17" s="2"/>
      <c r="L17" s="2"/>
      <c r="M17" s="2"/>
      <c r="N17" s="2"/>
      <c r="O17" s="25"/>
      <c r="P17" s="6"/>
    </row>
    <row r="18" spans="2:16" x14ac:dyDescent="0.2">
      <c r="B18" s="7" t="s">
        <v>1</v>
      </c>
      <c r="C18" s="1"/>
      <c r="D18" s="2"/>
      <c r="E18" s="1"/>
      <c r="F18" s="2"/>
      <c r="G18" s="10">
        <f>G19-SUM(G16:G17)</f>
        <v>985</v>
      </c>
      <c r="H18" s="15" t="s">
        <v>82</v>
      </c>
      <c r="J18" s="6"/>
      <c r="K18" s="2"/>
      <c r="L18" s="2"/>
      <c r="M18" s="2"/>
      <c r="N18" s="2"/>
      <c r="O18" s="25"/>
      <c r="P18" s="6"/>
    </row>
    <row r="19" spans="2:16" ht="17" thickBot="1" x14ac:dyDescent="0.25">
      <c r="B19" s="11" t="s">
        <v>2</v>
      </c>
      <c r="C19" s="8"/>
      <c r="D19" s="8"/>
      <c r="E19" s="8"/>
      <c r="F19" s="8"/>
      <c r="G19" s="12">
        <v>1000</v>
      </c>
      <c r="H19" s="19" t="s">
        <v>82</v>
      </c>
      <c r="J19" s="6"/>
      <c r="K19" s="2"/>
      <c r="L19" s="2"/>
      <c r="M19" s="2"/>
      <c r="N19" s="2"/>
      <c r="O19" s="25"/>
      <c r="P19" s="6"/>
    </row>
    <row r="20" spans="2:16" ht="17" thickBot="1" x14ac:dyDescent="0.25"/>
    <row r="21" spans="2:16" ht="19" customHeight="1" thickBot="1" x14ac:dyDescent="0.25">
      <c r="B21" s="18" t="s">
        <v>54</v>
      </c>
      <c r="C21" s="55" t="s">
        <v>79</v>
      </c>
      <c r="D21" s="56"/>
      <c r="E21" s="55" t="s">
        <v>80</v>
      </c>
      <c r="F21" s="56"/>
      <c r="G21" s="57" t="s">
        <v>83</v>
      </c>
      <c r="H21" s="58"/>
      <c r="J21" s="5"/>
      <c r="K21" s="60"/>
      <c r="L21" s="60"/>
      <c r="M21" s="60"/>
      <c r="N21" s="60"/>
      <c r="O21" s="59"/>
      <c r="P21" s="59"/>
    </row>
    <row r="22" spans="2:16" ht="17" thickTop="1" x14ac:dyDescent="0.2">
      <c r="B22" s="7" t="s">
        <v>7</v>
      </c>
      <c r="C22" s="1">
        <v>1000</v>
      </c>
      <c r="D22" s="2" t="s">
        <v>4</v>
      </c>
      <c r="E22" s="1">
        <v>10</v>
      </c>
      <c r="F22" s="2" t="s">
        <v>4</v>
      </c>
      <c r="G22" s="10">
        <f>E22*10/C22</f>
        <v>0.1</v>
      </c>
      <c r="H22" s="15" t="s">
        <v>82</v>
      </c>
      <c r="J22" s="2"/>
      <c r="K22" s="2"/>
      <c r="L22" s="2"/>
      <c r="M22" s="2"/>
      <c r="N22" s="2"/>
      <c r="O22" s="24"/>
      <c r="P22" s="2"/>
    </row>
    <row r="23" spans="2:16" x14ac:dyDescent="0.2">
      <c r="B23" s="20" t="s">
        <v>5</v>
      </c>
      <c r="C23" s="3">
        <v>100</v>
      </c>
      <c r="D23" s="13" t="s">
        <v>0</v>
      </c>
      <c r="E23" s="3">
        <v>15</v>
      </c>
      <c r="F23" s="13" t="s">
        <v>0</v>
      </c>
      <c r="G23" s="14">
        <f>E23*10/C23</f>
        <v>1.5</v>
      </c>
      <c r="H23" s="16" t="s">
        <v>82</v>
      </c>
      <c r="J23" s="2"/>
      <c r="K23" s="2"/>
      <c r="L23" s="2"/>
      <c r="M23" s="2"/>
      <c r="N23" s="2"/>
      <c r="O23" s="24"/>
      <c r="P23" s="2"/>
    </row>
    <row r="24" spans="2:16" x14ac:dyDescent="0.2">
      <c r="B24" s="7" t="s">
        <v>84</v>
      </c>
      <c r="C24" s="1">
        <v>1000</v>
      </c>
      <c r="D24" s="2" t="s">
        <v>4</v>
      </c>
      <c r="E24" s="1">
        <v>5</v>
      </c>
      <c r="F24" s="2" t="s">
        <v>4</v>
      </c>
      <c r="G24" s="1">
        <f>E24*10/C24</f>
        <v>0.05</v>
      </c>
      <c r="H24" s="15" t="s">
        <v>82</v>
      </c>
      <c r="J24" s="2"/>
      <c r="K24" s="2"/>
      <c r="L24" s="2"/>
      <c r="M24" s="2"/>
      <c r="N24" s="2"/>
      <c r="O24" s="2"/>
      <c r="P24" s="2"/>
    </row>
    <row r="25" spans="2:16" x14ac:dyDescent="0.2">
      <c r="B25" s="20" t="s">
        <v>1</v>
      </c>
      <c r="C25" s="3"/>
      <c r="D25" s="13"/>
      <c r="E25" s="3"/>
      <c r="F25" s="13"/>
      <c r="G25" s="14">
        <f>G26-SUM(G22:G24)</f>
        <v>5.35</v>
      </c>
      <c r="H25" s="21" t="s">
        <v>82</v>
      </c>
      <c r="J25" s="2"/>
      <c r="K25" s="2"/>
      <c r="L25" s="2"/>
      <c r="M25" s="2"/>
      <c r="N25" s="2"/>
      <c r="O25" s="24"/>
      <c r="P25" s="2"/>
    </row>
    <row r="26" spans="2:16" ht="17" thickBot="1" x14ac:dyDescent="0.25">
      <c r="B26" s="11" t="s">
        <v>2</v>
      </c>
      <c r="C26" s="8"/>
      <c r="D26" s="8"/>
      <c r="E26" s="8"/>
      <c r="F26" s="8"/>
      <c r="G26" s="12">
        <f>7*D2</f>
        <v>7</v>
      </c>
      <c r="H26" s="17" t="s">
        <v>82</v>
      </c>
      <c r="J26" s="6"/>
      <c r="K26" s="2"/>
      <c r="L26" s="2"/>
      <c r="M26" s="2"/>
      <c r="N26" s="2"/>
      <c r="O26" s="25"/>
      <c r="P26" s="6"/>
    </row>
    <row r="27" spans="2:16" ht="17" thickBot="1" x14ac:dyDescent="0.25">
      <c r="J27" s="23"/>
    </row>
    <row r="28" spans="2:16" ht="33" customHeight="1" thickBot="1" x14ac:dyDescent="0.25">
      <c r="B28" s="18" t="s">
        <v>104</v>
      </c>
      <c r="C28" s="55" t="s">
        <v>81</v>
      </c>
      <c r="D28" s="56"/>
      <c r="E28" s="55" t="s">
        <v>87</v>
      </c>
      <c r="F28" s="56"/>
      <c r="G28" s="57" t="s">
        <v>83</v>
      </c>
      <c r="H28" s="58"/>
    </row>
    <row r="29" spans="2:16" ht="17" thickTop="1" x14ac:dyDescent="0.2">
      <c r="B29" s="7" t="s">
        <v>93</v>
      </c>
      <c r="C29" s="1">
        <v>1000</v>
      </c>
      <c r="D29" s="2" t="s">
        <v>4</v>
      </c>
      <c r="E29" s="1">
        <v>10</v>
      </c>
      <c r="F29" s="2" t="s">
        <v>4</v>
      </c>
      <c r="G29" s="31">
        <f>E29*10/C29</f>
        <v>0.1</v>
      </c>
      <c r="H29" s="15" t="s">
        <v>82</v>
      </c>
      <c r="J29" s="23"/>
    </row>
    <row r="30" spans="2:16" x14ac:dyDescent="0.2">
      <c r="B30" s="20" t="s">
        <v>5</v>
      </c>
      <c r="C30" s="3">
        <v>100</v>
      </c>
      <c r="D30" s="13" t="s">
        <v>0</v>
      </c>
      <c r="E30" s="3">
        <v>10</v>
      </c>
      <c r="F30" s="13" t="s">
        <v>0</v>
      </c>
      <c r="G30" s="32">
        <f>E30*15/C30</f>
        <v>1.5</v>
      </c>
      <c r="H30" s="16" t="s">
        <v>82</v>
      </c>
      <c r="I30" s="33"/>
      <c r="J30" s="23"/>
    </row>
    <row r="31" spans="2:16" x14ac:dyDescent="0.2">
      <c r="B31" s="22" t="s">
        <v>85</v>
      </c>
      <c r="C31" s="1">
        <v>1000</v>
      </c>
      <c r="D31" s="2" t="s">
        <v>86</v>
      </c>
      <c r="E31" s="1">
        <v>70</v>
      </c>
      <c r="F31" s="2" t="s">
        <v>86</v>
      </c>
      <c r="G31" s="10">
        <f>E31*15/C31</f>
        <v>1.05</v>
      </c>
      <c r="H31" s="15"/>
      <c r="J31" s="23"/>
    </row>
    <row r="32" spans="2:16" x14ac:dyDescent="0.2">
      <c r="B32" s="27" t="s">
        <v>94</v>
      </c>
      <c r="C32" s="28">
        <v>1000</v>
      </c>
      <c r="D32" s="29" t="s">
        <v>4</v>
      </c>
      <c r="E32" s="28">
        <v>5</v>
      </c>
      <c r="F32" s="29" t="s">
        <v>4</v>
      </c>
      <c r="G32" s="28">
        <f>E32*10/C32</f>
        <v>0.05</v>
      </c>
      <c r="H32" s="30" t="s">
        <v>82</v>
      </c>
      <c r="J32" s="23"/>
    </row>
    <row r="33" spans="2:10" x14ac:dyDescent="0.2">
      <c r="B33" s="7" t="s">
        <v>1</v>
      </c>
      <c r="C33" s="1"/>
      <c r="D33" s="2"/>
      <c r="E33" s="1"/>
      <c r="F33" s="2"/>
      <c r="G33" s="31">
        <f>G34-SUM(G29:G32)</f>
        <v>4.3</v>
      </c>
      <c r="H33" s="26" t="s">
        <v>82</v>
      </c>
      <c r="J33" s="23"/>
    </row>
    <row r="34" spans="2:10" ht="17" thickBot="1" x14ac:dyDescent="0.25">
      <c r="B34" s="11" t="s">
        <v>2</v>
      </c>
      <c r="C34" s="8"/>
      <c r="D34" s="8"/>
      <c r="E34" s="8"/>
      <c r="F34" s="8"/>
      <c r="G34" s="12">
        <f>7*D2</f>
        <v>7</v>
      </c>
      <c r="H34" s="17" t="s">
        <v>82</v>
      </c>
      <c r="I34" s="5"/>
    </row>
    <row r="35" spans="2:10" ht="17" thickBot="1" x14ac:dyDescent="0.25">
      <c r="B35" s="6"/>
      <c r="C35" s="2"/>
      <c r="D35" s="2"/>
      <c r="E35" s="2"/>
      <c r="F35" s="2"/>
      <c r="G35" s="25"/>
      <c r="H35" s="6"/>
    </row>
    <row r="36" spans="2:10" ht="70" thickBot="1" x14ac:dyDescent="0.3">
      <c r="B36" s="34" t="s">
        <v>98</v>
      </c>
      <c r="C36" s="35" t="s">
        <v>88</v>
      </c>
      <c r="D36" s="36"/>
      <c r="E36" s="35" t="s">
        <v>89</v>
      </c>
      <c r="F36" s="36"/>
      <c r="G36" s="37" t="s">
        <v>90</v>
      </c>
    </row>
    <row r="37" spans="2:10" ht="17" thickTop="1" x14ac:dyDescent="0.2">
      <c r="B37" s="22" t="s">
        <v>7</v>
      </c>
      <c r="C37" s="1">
        <v>1000</v>
      </c>
      <c r="D37" s="2" t="s">
        <v>4</v>
      </c>
      <c r="E37" s="1">
        <v>10</v>
      </c>
      <c r="F37" s="2" t="s">
        <v>4</v>
      </c>
      <c r="G37" s="38">
        <f>E37*$G$43/C37</f>
        <v>5</v>
      </c>
    </row>
    <row r="38" spans="2:10" x14ac:dyDescent="0.2">
      <c r="B38" s="22" t="s">
        <v>5</v>
      </c>
      <c r="C38" s="3">
        <v>100</v>
      </c>
      <c r="D38" s="13" t="s">
        <v>0</v>
      </c>
      <c r="E38" s="3">
        <v>10</v>
      </c>
      <c r="F38" s="13" t="s">
        <v>0</v>
      </c>
      <c r="G38" s="38">
        <f>E38*$G$43/C38</f>
        <v>50</v>
      </c>
    </row>
    <row r="39" spans="2:10" x14ac:dyDescent="0.2">
      <c r="B39" s="22" t="s">
        <v>91</v>
      </c>
      <c r="C39" s="1">
        <v>1000</v>
      </c>
      <c r="D39" s="2" t="s">
        <v>4</v>
      </c>
      <c r="E39" s="1">
        <v>5</v>
      </c>
      <c r="F39" s="2" t="s">
        <v>4</v>
      </c>
      <c r="G39" s="38">
        <f>E39*$G$43/C39</f>
        <v>2.5</v>
      </c>
    </row>
    <row r="40" spans="2:10" x14ac:dyDescent="0.2">
      <c r="B40" s="22" t="s">
        <v>97</v>
      </c>
      <c r="C40" s="1">
        <v>5000</v>
      </c>
      <c r="D40" s="2" t="s">
        <v>4</v>
      </c>
      <c r="E40" s="1">
        <v>20</v>
      </c>
      <c r="F40" s="2" t="s">
        <v>4</v>
      </c>
      <c r="G40" s="38">
        <f>E40*$G$43/C40</f>
        <v>2</v>
      </c>
    </row>
    <row r="41" spans="2:10" x14ac:dyDescent="0.2">
      <c r="B41" s="39" t="s">
        <v>95</v>
      </c>
      <c r="C41" s="40">
        <v>50</v>
      </c>
      <c r="D41" s="41" t="s">
        <v>0</v>
      </c>
      <c r="E41" s="40">
        <v>10</v>
      </c>
      <c r="F41" s="41" t="s">
        <v>0</v>
      </c>
      <c r="G41" s="38">
        <f>E41*$G$43/C41</f>
        <v>100</v>
      </c>
    </row>
    <row r="42" spans="2:10" x14ac:dyDescent="0.2">
      <c r="B42" s="22" t="s">
        <v>1</v>
      </c>
      <c r="C42" s="1"/>
      <c r="D42" s="2"/>
      <c r="E42" s="1"/>
      <c r="F42" s="2"/>
      <c r="G42" s="38">
        <f>G43-SUM(G37:G41)</f>
        <v>340.5</v>
      </c>
    </row>
    <row r="43" spans="2:10" ht="17" thickBot="1" x14ac:dyDescent="0.25">
      <c r="B43" s="42" t="s">
        <v>2</v>
      </c>
      <c r="C43" s="43"/>
      <c r="D43" s="44"/>
      <c r="E43" s="43"/>
      <c r="F43" s="44"/>
      <c r="G43" s="45">
        <v>500</v>
      </c>
    </row>
    <row r="44" spans="2:10" ht="17" thickBot="1" x14ac:dyDescent="0.25"/>
    <row r="45" spans="2:10" ht="70" thickBot="1" x14ac:dyDescent="0.3">
      <c r="B45" s="34" t="s">
        <v>99</v>
      </c>
      <c r="C45" s="35" t="s">
        <v>88</v>
      </c>
      <c r="D45" s="36"/>
      <c r="E45" s="35" t="s">
        <v>89</v>
      </c>
      <c r="F45" s="36"/>
      <c r="G45" s="37" t="s">
        <v>90</v>
      </c>
    </row>
    <row r="46" spans="2:10" ht="17" thickTop="1" x14ac:dyDescent="0.2">
      <c r="B46" s="22" t="s">
        <v>100</v>
      </c>
      <c r="C46" s="1"/>
      <c r="D46" s="2"/>
      <c r="E46" s="1"/>
      <c r="F46" s="2"/>
      <c r="G46" s="38">
        <f>G48-G47</f>
        <v>95</v>
      </c>
    </row>
    <row r="47" spans="2:10" x14ac:dyDescent="0.2">
      <c r="B47" s="39" t="s">
        <v>96</v>
      </c>
      <c r="C47" s="40">
        <v>100</v>
      </c>
      <c r="D47" s="41" t="s">
        <v>86</v>
      </c>
      <c r="E47" s="40">
        <v>5</v>
      </c>
      <c r="F47" s="41" t="s">
        <v>86</v>
      </c>
      <c r="G47" s="38">
        <f>E47*$G$48/C47</f>
        <v>5</v>
      </c>
    </row>
    <row r="48" spans="2:10" ht="17" thickBot="1" x14ac:dyDescent="0.25">
      <c r="B48" s="42" t="s">
        <v>2</v>
      </c>
      <c r="C48" s="43"/>
      <c r="D48" s="44"/>
      <c r="E48" s="43"/>
      <c r="F48" s="44"/>
      <c r="G48" s="45">
        <v>100</v>
      </c>
    </row>
  </sheetData>
  <mergeCells count="18">
    <mergeCell ref="G4:H4"/>
    <mergeCell ref="G21:H21"/>
    <mergeCell ref="C4:D4"/>
    <mergeCell ref="E4:F4"/>
    <mergeCell ref="C15:D15"/>
    <mergeCell ref="E15:F15"/>
    <mergeCell ref="C21:D21"/>
    <mergeCell ref="E21:F21"/>
    <mergeCell ref="C10:D10"/>
    <mergeCell ref="E10:F10"/>
    <mergeCell ref="G10:H10"/>
    <mergeCell ref="C28:D28"/>
    <mergeCell ref="E28:F28"/>
    <mergeCell ref="G28:H28"/>
    <mergeCell ref="G15:H15"/>
    <mergeCell ref="O21:P21"/>
    <mergeCell ref="K21:L21"/>
    <mergeCell ref="M21:N21"/>
  </mergeCell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CC447-BC6B-F849-9142-3FB16F90EEFC}">
  <dimension ref="A2:N51"/>
  <sheetViews>
    <sheetView topLeftCell="B1" workbookViewId="0">
      <selection activeCell="C56" sqref="C56"/>
    </sheetView>
  </sheetViews>
  <sheetFormatPr baseColWidth="10" defaultColWidth="10.6640625" defaultRowHeight="17" x14ac:dyDescent="0.25"/>
  <cols>
    <col min="1" max="1" width="3.5" style="46" bestFit="1" customWidth="1"/>
    <col min="2" max="2" width="32.1640625" style="46" bestFit="1" customWidth="1"/>
    <col min="3" max="3" width="80.33203125" style="46" bestFit="1" customWidth="1"/>
    <col min="4" max="4" width="16.5" style="46" bestFit="1" customWidth="1"/>
    <col min="5" max="5" width="32.1640625" style="46" customWidth="1"/>
    <col min="6" max="6" width="12.83203125" style="46" bestFit="1" customWidth="1"/>
    <col min="7" max="7" width="10.6640625" style="46"/>
    <col min="8" max="8" width="41.6640625" style="46" bestFit="1" customWidth="1"/>
    <col min="9" max="16384" width="10.6640625" style="46"/>
  </cols>
  <sheetData>
    <row r="2" spans="1:14" x14ac:dyDescent="0.25">
      <c r="B2" s="47" t="s">
        <v>105</v>
      </c>
      <c r="C2" s="47" t="s">
        <v>106</v>
      </c>
      <c r="D2" s="47" t="s">
        <v>107</v>
      </c>
      <c r="E2" s="47" t="s">
        <v>108</v>
      </c>
    </row>
    <row r="3" spans="1:14" x14ac:dyDescent="0.25">
      <c r="A3" s="46">
        <v>1</v>
      </c>
      <c r="B3" s="48" t="s">
        <v>109</v>
      </c>
      <c r="C3" s="48" t="s">
        <v>110</v>
      </c>
      <c r="D3" s="49" t="s">
        <v>55</v>
      </c>
      <c r="E3" s="49" t="s">
        <v>111</v>
      </c>
      <c r="H3" s="49"/>
      <c r="J3" s="49"/>
      <c r="L3" s="49"/>
      <c r="N3" s="50"/>
    </row>
    <row r="4" spans="1:14" x14ac:dyDescent="0.25">
      <c r="A4" s="46">
        <v>2</v>
      </c>
      <c r="B4" s="48" t="s">
        <v>112</v>
      </c>
      <c r="C4" s="48" t="s">
        <v>110</v>
      </c>
      <c r="D4" s="49" t="s">
        <v>56</v>
      </c>
      <c r="E4" s="49" t="s">
        <v>111</v>
      </c>
      <c r="H4" s="49"/>
      <c r="J4" s="49"/>
      <c r="L4" s="49"/>
    </row>
    <row r="5" spans="1:14" x14ac:dyDescent="0.25">
      <c r="A5" s="46">
        <v>3</v>
      </c>
      <c r="B5" s="48" t="s">
        <v>113</v>
      </c>
      <c r="C5" s="48" t="s">
        <v>110</v>
      </c>
      <c r="D5" s="49" t="s">
        <v>57</v>
      </c>
      <c r="E5" s="49" t="s">
        <v>111</v>
      </c>
      <c r="H5" s="49"/>
      <c r="J5" s="49"/>
      <c r="L5" s="49"/>
    </row>
    <row r="6" spans="1:14" x14ac:dyDescent="0.25">
      <c r="A6" s="46">
        <v>4</v>
      </c>
      <c r="B6" s="48" t="s">
        <v>114</v>
      </c>
      <c r="C6" s="48" t="s">
        <v>110</v>
      </c>
      <c r="D6" s="49" t="s">
        <v>58</v>
      </c>
      <c r="E6" s="49" t="s">
        <v>111</v>
      </c>
      <c r="H6" s="49"/>
      <c r="J6" s="49"/>
      <c r="L6" s="49"/>
    </row>
    <row r="7" spans="1:14" x14ac:dyDescent="0.25">
      <c r="A7" s="46">
        <v>5</v>
      </c>
      <c r="B7" s="48" t="s">
        <v>115</v>
      </c>
      <c r="C7" s="48" t="s">
        <v>110</v>
      </c>
      <c r="D7" s="49" t="s">
        <v>59</v>
      </c>
      <c r="E7" s="49" t="s">
        <v>111</v>
      </c>
      <c r="H7" s="49"/>
      <c r="J7" s="49"/>
      <c r="L7" s="49"/>
    </row>
    <row r="8" spans="1:14" x14ac:dyDescent="0.25">
      <c r="A8" s="46">
        <v>6</v>
      </c>
      <c r="B8" s="48" t="s">
        <v>116</v>
      </c>
      <c r="C8" s="48" t="s">
        <v>110</v>
      </c>
      <c r="D8" s="49" t="s">
        <v>60</v>
      </c>
      <c r="E8" s="49" t="s">
        <v>111</v>
      </c>
      <c r="H8" s="49"/>
      <c r="J8" s="49"/>
      <c r="L8" s="49"/>
    </row>
    <row r="9" spans="1:14" x14ac:dyDescent="0.25">
      <c r="A9" s="46">
        <v>7</v>
      </c>
      <c r="B9" s="48" t="s">
        <v>117</v>
      </c>
      <c r="C9" s="48" t="s">
        <v>110</v>
      </c>
      <c r="D9" s="49" t="s">
        <v>61</v>
      </c>
      <c r="E9" s="49" t="s">
        <v>111</v>
      </c>
      <c r="H9" s="49"/>
      <c r="J9" s="49"/>
      <c r="L9" s="49"/>
    </row>
    <row r="10" spans="1:14" x14ac:dyDescent="0.25">
      <c r="A10" s="46">
        <v>8</v>
      </c>
      <c r="B10" s="48" t="s">
        <v>118</v>
      </c>
      <c r="C10" s="48" t="s">
        <v>110</v>
      </c>
      <c r="D10" s="49" t="s">
        <v>62</v>
      </c>
      <c r="E10" s="49" t="s">
        <v>111</v>
      </c>
      <c r="H10" s="49"/>
      <c r="J10" s="49"/>
      <c r="L10" s="49"/>
    </row>
    <row r="11" spans="1:14" x14ac:dyDescent="0.25">
      <c r="A11" s="46">
        <v>9</v>
      </c>
      <c r="B11" s="48" t="s">
        <v>119</v>
      </c>
      <c r="C11" s="48" t="s">
        <v>110</v>
      </c>
      <c r="D11" s="49" t="s">
        <v>63</v>
      </c>
      <c r="E11" s="49" t="s">
        <v>111</v>
      </c>
    </row>
    <row r="12" spans="1:14" x14ac:dyDescent="0.25">
      <c r="A12" s="46">
        <v>10</v>
      </c>
      <c r="B12" s="48" t="s">
        <v>120</v>
      </c>
      <c r="C12" s="48" t="s">
        <v>110</v>
      </c>
      <c r="D12" s="49" t="s">
        <v>64</v>
      </c>
      <c r="E12" s="49" t="s">
        <v>111</v>
      </c>
    </row>
    <row r="13" spans="1:14" x14ac:dyDescent="0.25">
      <c r="A13" s="46">
        <v>11</v>
      </c>
      <c r="B13" s="48" t="s">
        <v>121</v>
      </c>
      <c r="C13" s="48" t="s">
        <v>110</v>
      </c>
      <c r="D13" s="49" t="s">
        <v>65</v>
      </c>
      <c r="E13" s="49" t="s">
        <v>111</v>
      </c>
    </row>
    <row r="14" spans="1:14" x14ac:dyDescent="0.25">
      <c r="A14" s="46">
        <v>12</v>
      </c>
      <c r="B14" s="48" t="s">
        <v>122</v>
      </c>
      <c r="C14" s="48" t="s">
        <v>110</v>
      </c>
      <c r="D14" s="49" t="s">
        <v>66</v>
      </c>
      <c r="E14" s="49" t="s">
        <v>111</v>
      </c>
    </row>
    <row r="15" spans="1:14" x14ac:dyDescent="0.25">
      <c r="A15" s="46">
        <v>13</v>
      </c>
      <c r="B15" s="48" t="s">
        <v>123</v>
      </c>
      <c r="C15" s="48" t="s">
        <v>110</v>
      </c>
      <c r="D15" s="49" t="s">
        <v>67</v>
      </c>
      <c r="E15" s="49" t="s">
        <v>111</v>
      </c>
    </row>
    <row r="16" spans="1:14" x14ac:dyDescent="0.25">
      <c r="A16" s="46">
        <v>14</v>
      </c>
      <c r="B16" s="48" t="s">
        <v>124</v>
      </c>
      <c r="C16" s="48" t="s">
        <v>110</v>
      </c>
      <c r="D16" s="49" t="s">
        <v>68</v>
      </c>
      <c r="E16" s="49" t="s">
        <v>111</v>
      </c>
    </row>
    <row r="17" spans="1:5" x14ac:dyDescent="0.25">
      <c r="A17" s="46">
        <v>15</v>
      </c>
      <c r="B17" s="48" t="s">
        <v>125</v>
      </c>
      <c r="C17" s="48" t="s">
        <v>110</v>
      </c>
      <c r="D17" s="49" t="s">
        <v>69</v>
      </c>
      <c r="E17" s="49" t="s">
        <v>111</v>
      </c>
    </row>
    <row r="18" spans="1:5" x14ac:dyDescent="0.25">
      <c r="A18" s="46">
        <v>16</v>
      </c>
      <c r="B18" s="48" t="s">
        <v>126</v>
      </c>
      <c r="C18" s="48" t="s">
        <v>110</v>
      </c>
      <c r="D18" s="49" t="s">
        <v>70</v>
      </c>
      <c r="E18" s="49" t="s">
        <v>111</v>
      </c>
    </row>
    <row r="19" spans="1:5" x14ac:dyDescent="0.25">
      <c r="A19" s="46">
        <v>17</v>
      </c>
      <c r="B19" s="48" t="s">
        <v>127</v>
      </c>
      <c r="C19" s="48" t="s">
        <v>110</v>
      </c>
      <c r="D19" s="49" t="s">
        <v>71</v>
      </c>
      <c r="E19" s="49" t="s">
        <v>111</v>
      </c>
    </row>
    <row r="20" spans="1:5" x14ac:dyDescent="0.25">
      <c r="A20" s="46">
        <v>18</v>
      </c>
      <c r="B20" s="48" t="s">
        <v>128</v>
      </c>
      <c r="C20" s="48" t="s">
        <v>110</v>
      </c>
      <c r="D20" s="49" t="s">
        <v>72</v>
      </c>
      <c r="E20" s="49" t="s">
        <v>111</v>
      </c>
    </row>
    <row r="21" spans="1:5" x14ac:dyDescent="0.25">
      <c r="A21" s="46">
        <v>19</v>
      </c>
      <c r="B21" s="48" t="s">
        <v>129</v>
      </c>
      <c r="C21" s="48" t="s">
        <v>110</v>
      </c>
      <c r="D21" s="49" t="s">
        <v>73</v>
      </c>
      <c r="E21" s="49" t="s">
        <v>111</v>
      </c>
    </row>
    <row r="22" spans="1:5" x14ac:dyDescent="0.25">
      <c r="A22" s="46">
        <v>20</v>
      </c>
      <c r="B22" s="48" t="s">
        <v>130</v>
      </c>
      <c r="C22" s="48" t="s">
        <v>110</v>
      </c>
      <c r="D22" s="49" t="s">
        <v>74</v>
      </c>
      <c r="E22" s="49" t="s">
        <v>111</v>
      </c>
    </row>
    <row r="23" spans="1:5" x14ac:dyDescent="0.25">
      <c r="A23" s="46">
        <v>21</v>
      </c>
      <c r="B23" s="48" t="s">
        <v>131</v>
      </c>
      <c r="C23" s="48" t="s">
        <v>110</v>
      </c>
      <c r="D23" s="49" t="s">
        <v>75</v>
      </c>
      <c r="E23" s="49" t="s">
        <v>111</v>
      </c>
    </row>
    <row r="24" spans="1:5" x14ac:dyDescent="0.25">
      <c r="A24" s="46">
        <v>22</v>
      </c>
      <c r="B24" s="48" t="s">
        <v>132</v>
      </c>
      <c r="C24" s="48" t="s">
        <v>110</v>
      </c>
      <c r="D24" s="49" t="s">
        <v>76</v>
      </c>
      <c r="E24" s="49" t="s">
        <v>111</v>
      </c>
    </row>
    <row r="25" spans="1:5" x14ac:dyDescent="0.25">
      <c r="A25" s="46">
        <v>23</v>
      </c>
      <c r="B25" s="48" t="s">
        <v>133</v>
      </c>
      <c r="C25" s="48" t="s">
        <v>110</v>
      </c>
      <c r="D25" s="49" t="s">
        <v>77</v>
      </c>
      <c r="E25" s="49" t="s">
        <v>111</v>
      </c>
    </row>
    <row r="26" spans="1:5" x14ac:dyDescent="0.25">
      <c r="A26" s="46">
        <v>24</v>
      </c>
      <c r="B26" s="48" t="s">
        <v>134</v>
      </c>
      <c r="C26" s="48" t="s">
        <v>110</v>
      </c>
      <c r="D26" s="49" t="s">
        <v>78</v>
      </c>
      <c r="E26" s="49" t="s">
        <v>111</v>
      </c>
    </row>
    <row r="28" spans="1:5" x14ac:dyDescent="0.25">
      <c r="B28" s="51" t="s">
        <v>105</v>
      </c>
      <c r="E28" s="51" t="s">
        <v>135</v>
      </c>
    </row>
    <row r="29" spans="1:5" x14ac:dyDescent="0.25">
      <c r="B29" s="52" t="s">
        <v>136</v>
      </c>
      <c r="E29" s="53" t="s">
        <v>137</v>
      </c>
    </row>
    <row r="31" spans="1:5" x14ac:dyDescent="0.25">
      <c r="B31" s="51" t="s">
        <v>105</v>
      </c>
      <c r="C31" s="51" t="s">
        <v>190</v>
      </c>
    </row>
    <row r="32" spans="1:5" x14ac:dyDescent="0.25">
      <c r="B32" s="46" t="s">
        <v>189</v>
      </c>
      <c r="C32" s="48" t="s">
        <v>110</v>
      </c>
    </row>
    <row r="35" spans="2:5" x14ac:dyDescent="0.25">
      <c r="B35" s="51" t="s">
        <v>105</v>
      </c>
      <c r="C35" s="51" t="s">
        <v>187</v>
      </c>
      <c r="E35" s="54" t="s">
        <v>188</v>
      </c>
    </row>
    <row r="36" spans="2:5" x14ac:dyDescent="0.25">
      <c r="B36" s="46" t="s">
        <v>139</v>
      </c>
      <c r="C36" s="46" t="s">
        <v>140</v>
      </c>
      <c r="E36" s="46" t="s">
        <v>141</v>
      </c>
    </row>
    <row r="37" spans="2:5" x14ac:dyDescent="0.25">
      <c r="B37" s="46" t="s">
        <v>142</v>
      </c>
      <c r="C37" s="46" t="s">
        <v>143</v>
      </c>
      <c r="E37" s="46" t="s">
        <v>144</v>
      </c>
    </row>
    <row r="38" spans="2:5" x14ac:dyDescent="0.25">
      <c r="B38" s="46" t="s">
        <v>145</v>
      </c>
      <c r="C38" s="46" t="s">
        <v>146</v>
      </c>
      <c r="E38" s="46" t="s">
        <v>147</v>
      </c>
    </row>
    <row r="39" spans="2:5" x14ac:dyDescent="0.25">
      <c r="B39" s="46" t="s">
        <v>148</v>
      </c>
      <c r="C39" s="46" t="s">
        <v>149</v>
      </c>
      <c r="E39" s="46" t="s">
        <v>150</v>
      </c>
    </row>
    <row r="40" spans="2:5" x14ac:dyDescent="0.25">
      <c r="B40" s="46" t="s">
        <v>151</v>
      </c>
      <c r="C40" s="46" t="s">
        <v>152</v>
      </c>
      <c r="E40" s="46" t="s">
        <v>153</v>
      </c>
    </row>
    <row r="41" spans="2:5" x14ac:dyDescent="0.25">
      <c r="B41" s="46" t="s">
        <v>154</v>
      </c>
      <c r="C41" s="46" t="s">
        <v>155</v>
      </c>
      <c r="E41" s="46" t="s">
        <v>156</v>
      </c>
    </row>
    <row r="42" spans="2:5" x14ac:dyDescent="0.25">
      <c r="B42" s="46" t="s">
        <v>157</v>
      </c>
      <c r="C42" s="46" t="s">
        <v>158</v>
      </c>
      <c r="E42" s="46" t="s">
        <v>159</v>
      </c>
    </row>
    <row r="43" spans="2:5" x14ac:dyDescent="0.25">
      <c r="B43" s="46" t="s">
        <v>160</v>
      </c>
      <c r="C43" s="46" t="s">
        <v>161</v>
      </c>
      <c r="E43" s="46" t="s">
        <v>162</v>
      </c>
    </row>
    <row r="44" spans="2:5" x14ac:dyDescent="0.25">
      <c r="B44" s="46" t="s">
        <v>163</v>
      </c>
      <c r="C44" s="46" t="s">
        <v>164</v>
      </c>
      <c r="E44" s="46" t="s">
        <v>165</v>
      </c>
    </row>
    <row r="45" spans="2:5" x14ac:dyDescent="0.25">
      <c r="B45" s="46" t="s">
        <v>166</v>
      </c>
      <c r="C45" s="46" t="s">
        <v>167</v>
      </c>
      <c r="E45" s="46" t="s">
        <v>168</v>
      </c>
    </row>
    <row r="46" spans="2:5" x14ac:dyDescent="0.25">
      <c r="B46" s="46" t="s">
        <v>169</v>
      </c>
      <c r="C46" s="46" t="s">
        <v>170</v>
      </c>
      <c r="E46" s="46" t="s">
        <v>171</v>
      </c>
    </row>
    <row r="47" spans="2:5" x14ac:dyDescent="0.25">
      <c r="B47" s="46" t="s">
        <v>172</v>
      </c>
      <c r="C47" s="46" t="s">
        <v>173</v>
      </c>
      <c r="E47" s="46" t="s">
        <v>174</v>
      </c>
    </row>
    <row r="48" spans="2:5" x14ac:dyDescent="0.25">
      <c r="B48" s="46" t="s">
        <v>175</v>
      </c>
      <c r="C48" s="46" t="s">
        <v>176</v>
      </c>
      <c r="E48" s="46" t="s">
        <v>177</v>
      </c>
    </row>
    <row r="49" spans="2:5" x14ac:dyDescent="0.25">
      <c r="B49" s="46" t="s">
        <v>178</v>
      </c>
      <c r="C49" s="46" t="s">
        <v>179</v>
      </c>
      <c r="E49" s="46" t="s">
        <v>180</v>
      </c>
    </row>
    <row r="50" spans="2:5" x14ac:dyDescent="0.25">
      <c r="B50" s="46" t="s">
        <v>181</v>
      </c>
      <c r="C50" s="46" t="s">
        <v>182</v>
      </c>
      <c r="E50" s="46" t="s">
        <v>183</v>
      </c>
    </row>
    <row r="51" spans="2:5" x14ac:dyDescent="0.25">
      <c r="B51" s="46" t="s">
        <v>184</v>
      </c>
      <c r="C51" s="46" t="s">
        <v>185</v>
      </c>
      <c r="E51" s="46" t="s">
        <v>186</v>
      </c>
    </row>
  </sheetData>
  <phoneticPr fontId="7" type="noConversion"/>
  <conditionalFormatting sqref="D2">
    <cfRule type="duplicateValues" dxfId="34" priority="17"/>
  </conditionalFormatting>
  <conditionalFormatting sqref="D3:D5">
    <cfRule type="duplicateValues" dxfId="33" priority="15"/>
    <cfRule type="duplicateValues" dxfId="32" priority="16"/>
  </conditionalFormatting>
  <conditionalFormatting sqref="D6:D8">
    <cfRule type="duplicateValues" dxfId="31" priority="13"/>
    <cfRule type="duplicateValues" dxfId="30" priority="14"/>
  </conditionalFormatting>
  <conditionalFormatting sqref="D9:D11">
    <cfRule type="duplicateValues" dxfId="29" priority="11"/>
    <cfRule type="duplicateValues" dxfId="28" priority="12"/>
  </conditionalFormatting>
  <conditionalFormatting sqref="D12:D14">
    <cfRule type="duplicateValues" dxfId="27" priority="9"/>
    <cfRule type="duplicateValues" dxfId="26" priority="10"/>
  </conditionalFormatting>
  <conditionalFormatting sqref="D15:D17">
    <cfRule type="duplicateValues" dxfId="25" priority="7"/>
    <cfRule type="duplicateValues" dxfId="24" priority="8"/>
  </conditionalFormatting>
  <conditionalFormatting sqref="D18:D20">
    <cfRule type="duplicateValues" dxfId="23" priority="5"/>
    <cfRule type="duplicateValues" dxfId="22" priority="6"/>
  </conditionalFormatting>
  <conditionalFormatting sqref="D21:D23">
    <cfRule type="duplicateValues" dxfId="21" priority="3"/>
    <cfRule type="duplicateValues" dxfId="20" priority="4"/>
  </conditionalFormatting>
  <conditionalFormatting sqref="D24:D26">
    <cfRule type="duplicateValues" dxfId="19" priority="1"/>
    <cfRule type="duplicateValues" dxfId="18" priority="2"/>
  </conditionalFormatting>
  <conditionalFormatting sqref="H3:H5">
    <cfRule type="duplicateValues" dxfId="17" priority="32"/>
    <cfRule type="duplicateValues" dxfId="16" priority="33"/>
  </conditionalFormatting>
  <conditionalFormatting sqref="H6:H10">
    <cfRule type="duplicateValues" dxfId="15" priority="34"/>
    <cfRule type="duplicateValues" dxfId="14" priority="35"/>
  </conditionalFormatting>
  <conditionalFormatting sqref="J3">
    <cfRule type="duplicateValues" dxfId="13" priority="30"/>
    <cfRule type="duplicateValues" dxfId="12" priority="31"/>
  </conditionalFormatting>
  <conditionalFormatting sqref="J4:J6">
    <cfRule type="duplicateValues" dxfId="11" priority="28"/>
    <cfRule type="duplicateValues" dxfId="10" priority="29"/>
  </conditionalFormatting>
  <conditionalFormatting sqref="J7:J9">
    <cfRule type="duplicateValues" dxfId="9" priority="26"/>
    <cfRule type="duplicateValues" dxfId="8" priority="27"/>
  </conditionalFormatting>
  <conditionalFormatting sqref="J10">
    <cfRule type="duplicateValues" dxfId="7" priority="24"/>
    <cfRule type="duplicateValues" dxfId="6" priority="25"/>
  </conditionalFormatting>
  <conditionalFormatting sqref="L3:L4">
    <cfRule type="duplicateValues" dxfId="5" priority="22"/>
    <cfRule type="duplicateValues" dxfId="4" priority="23"/>
  </conditionalFormatting>
  <conditionalFormatting sqref="L5:L7">
    <cfRule type="duplicateValues" dxfId="3" priority="20"/>
    <cfRule type="duplicateValues" dxfId="2" priority="21"/>
  </conditionalFormatting>
  <conditionalFormatting sqref="L8:L10">
    <cfRule type="duplicateValues" dxfId="1" priority="18"/>
    <cfRule type="duplicateValues" dxfId="0" priority="19"/>
  </conditionalFormatting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Protocol</vt:lpstr>
      <vt:lpstr>Buffers</vt:lpstr>
      <vt:lpstr>Oligo's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Koen Theunis</cp:lastModifiedBy>
  <cp:lastPrinted>2022-06-29T08:45:41Z</cp:lastPrinted>
  <dcterms:created xsi:type="dcterms:W3CDTF">2022-06-29T07:31:25Z</dcterms:created>
  <dcterms:modified xsi:type="dcterms:W3CDTF">2026-01-13T17:57:27Z</dcterms:modified>
</cp:coreProperties>
</file>