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teph\Google Drive (skloeb@stanford.edu)\Coronavirus Testing Project\ddPCR\Worksheets\"/>
    </mc:Choice>
  </mc:AlternateContent>
  <xr:revisionPtr revIDLastSave="0" documentId="13_ncr:1_{FEBD2DB8-583D-4C79-9672-881F60D39B64}" xr6:coauthVersionLast="44" xr6:coauthVersionMax="44" xr10:uidLastSave="{00000000-0000-0000-0000-000000000000}"/>
  <bookViews>
    <workbookView xWindow="-98" yWindow="-98" windowWidth="20715" windowHeight="13276" tabRatio="500" xr2:uid="{00000000-000D-0000-FFFF-FFFF00000000}"/>
  </bookViews>
  <sheets>
    <sheet name="NoroV GII-5 µL Template" sheetId="1" r:id="rId1"/>
  </sheets>
  <definedNames>
    <definedName name="_xlnm.Print_Area" localSheetId="0">'NoroV GII-5 µL Template'!$A$1:$M$42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8" i="1" l="1"/>
  <c r="A16" i="1" l="1"/>
  <c r="A17" i="1"/>
  <c r="A18" i="1"/>
  <c r="A15" i="1"/>
  <c r="H7" i="1"/>
  <c r="H6" i="1"/>
  <c r="H5" i="1"/>
  <c r="A19" i="1" l="1"/>
  <c r="H10" i="1" l="1"/>
  <c r="E13" i="1" l="1"/>
  <c r="E14" i="1" s="1"/>
  <c r="E19" i="1" l="1"/>
  <c r="E17" i="1"/>
  <c r="E16" i="1"/>
  <c r="E18" i="1"/>
  <c r="E15" i="1"/>
  <c r="H11" i="1"/>
  <c r="E21" i="1" l="1"/>
  <c r="G21" i="1" s="1"/>
</calcChain>
</file>

<file path=xl/sharedStrings.xml><?xml version="1.0" encoding="utf-8"?>
<sst xmlns="http://schemas.openxmlformats.org/spreadsheetml/2006/main" count="101" uniqueCount="85">
  <si>
    <t>E</t>
  </si>
  <si>
    <t>F</t>
  </si>
  <si>
    <t>G</t>
  </si>
  <si>
    <t>H</t>
  </si>
  <si>
    <t>Primer</t>
    <phoneticPr fontId="6" type="noConversion"/>
  </si>
  <si>
    <t>Sequence</t>
    <phoneticPr fontId="6" type="noConversion"/>
  </si>
  <si>
    <t>F</t>
    <phoneticPr fontId="6" type="noConversion"/>
  </si>
  <si>
    <t>R</t>
    <phoneticPr fontId="6" type="noConversion"/>
  </si>
  <si>
    <t xml:space="preserve">Number of Samples </t>
    <phoneticPr fontId="6" type="noConversion"/>
  </si>
  <si>
    <t>Cycling Parameters</t>
  </si>
  <si>
    <t>Temp ˚C</t>
    <phoneticPr fontId="6" type="noConversion"/>
  </si>
  <si>
    <t>Time</t>
  </si>
  <si>
    <t>No of Cycles</t>
  </si>
  <si>
    <t>µL</t>
    <phoneticPr fontId="6" type="noConversion"/>
  </si>
  <si>
    <t>Total</t>
  </si>
  <si>
    <t>µl</t>
    <phoneticPr fontId="6" type="noConversion"/>
  </si>
  <si>
    <t>A</t>
  </si>
  <si>
    <t>B</t>
  </si>
  <si>
    <t>µl</t>
    <phoneticPr fontId="6" type="noConversion"/>
  </si>
  <si>
    <t>Denature</t>
  </si>
  <si>
    <t>D</t>
  </si>
  <si>
    <t>Date:</t>
    <phoneticPr fontId="6" type="noConversion"/>
  </si>
  <si>
    <t>Ci</t>
  </si>
  <si>
    <t>Cf</t>
  </si>
  <si>
    <t>Vol</t>
  </si>
  <si>
    <t>X</t>
  </si>
  <si>
    <t>µL</t>
    <phoneticPr fontId="6" type="noConversion"/>
  </si>
  <si>
    <t>C</t>
  </si>
  <si>
    <t>µL</t>
    <phoneticPr fontId="6" type="noConversion"/>
  </si>
  <si>
    <t>H2O</t>
  </si>
  <si>
    <t>µL</t>
    <phoneticPr fontId="6" type="noConversion"/>
  </si>
  <si>
    <t>30 sec</t>
  </si>
  <si>
    <t>ddPCR RXN Name:</t>
  </si>
  <si>
    <t>Supermix</t>
  </si>
  <si>
    <t>mM</t>
  </si>
  <si>
    <t>Check</t>
  </si>
  <si>
    <t>Enzyme Activation</t>
  </si>
  <si>
    <t>Anneal/Extension</t>
  </si>
  <si>
    <t>Enzyme Deactivation</t>
  </si>
  <si>
    <t>Droplet Stabalization</t>
  </si>
  <si>
    <t>Hold</t>
  </si>
  <si>
    <t>10 min</t>
  </si>
  <si>
    <t>30 min</t>
  </si>
  <si>
    <t>pre-template volume</t>
  </si>
  <si>
    <t>Bovine CoronaVirus: BCoV</t>
  </si>
  <si>
    <t>Location</t>
  </si>
  <si>
    <t>Amplicon Length</t>
  </si>
  <si>
    <t>BCoV_F</t>
  </si>
  <si>
    <t>CTGGAAGTTGGTGGAGTT</t>
  </si>
  <si>
    <t>BCoV_R</t>
  </si>
  <si>
    <t>ATTATCGGCCTAACATACATC</t>
  </si>
  <si>
    <t>*Assay reference Decaro et al 2008</t>
  </si>
  <si>
    <t>1 min</t>
  </si>
  <si>
    <t>P</t>
  </si>
  <si>
    <t>29058–29085</t>
  </si>
  <si>
    <t>CCTTCATATCTATACACATCAAGTTGTT (5' FAM/ZEN/3' IBFQ)</t>
  </si>
  <si>
    <t>RT</t>
  </si>
  <si>
    <t>60 min</t>
  </si>
  <si>
    <t>DTT</t>
  </si>
  <si>
    <t xml:space="preserve">ddPCR MMX Recipe per Sample </t>
  </si>
  <si>
    <t>7/X/2020</t>
  </si>
  <si>
    <t>Sequence</t>
  </si>
  <si>
    <t>Position</t>
  </si>
  <si>
    <t xml:space="preserve">GAGTGGTTTGACCTTAACGTTTGA </t>
  </si>
  <si>
    <t xml:space="preserve">1878–1901 </t>
  </si>
  <si>
    <t xml:space="preserve">TTGTCGGTTGCAATGCAAGT </t>
  </si>
  <si>
    <t xml:space="preserve">1945–1926 </t>
  </si>
  <si>
    <t xml:space="preserve">1906–1921 </t>
  </si>
  <si>
    <t>CCTACCGAAGCAAATG (5' HEX/ZEN/3' IBFQ)</t>
  </si>
  <si>
    <t>BCoV/PMMoV Duplex Assay Mix</t>
  </si>
  <si>
    <t>RNA Template</t>
  </si>
  <si>
    <t>BCoV-PMMoV 1-step Duplex ddPCR Assay</t>
  </si>
  <si>
    <t>ddPCR RXN Vol. (uL) =</t>
  </si>
  <si>
    <t>ddPCR MMX Reagents</t>
  </si>
  <si>
    <t>No. of Samples + 10%</t>
  </si>
  <si>
    <t>Pepper Mild Mottle Virus: PMMoV</t>
  </si>
  <si>
    <t>BCoV_FAM</t>
  </si>
  <si>
    <t>PMMoV_F</t>
  </si>
  <si>
    <t>PMMoV_R</t>
  </si>
  <si>
    <t>PMMoV_HEX</t>
  </si>
  <si>
    <t>*Assay From Haramoto et al 2013</t>
  </si>
  <si>
    <t>∞</t>
  </si>
  <si>
    <t>* 4X Assay mix =</t>
  </si>
  <si>
    <r>
      <t xml:space="preserve">3.6 </t>
    </r>
    <r>
      <rPr>
        <sz val="8"/>
        <rFont val="Calibri"/>
        <family val="2"/>
      </rPr>
      <t>µ</t>
    </r>
    <r>
      <rPr>
        <sz val="8"/>
        <rFont val="Verdana"/>
        <family val="2"/>
      </rPr>
      <t>M of each forward and reverse primers</t>
    </r>
  </si>
  <si>
    <r>
      <t xml:space="preserve">1 </t>
    </r>
    <r>
      <rPr>
        <sz val="8"/>
        <rFont val="Calibri"/>
        <family val="2"/>
      </rPr>
      <t>µ</t>
    </r>
    <r>
      <rPr>
        <sz val="8"/>
        <rFont val="Verdana"/>
        <family val="2"/>
      </rPr>
      <t>M of each probe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</si>
</sst>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7" x14ac:knownFonts="1">
    <font>
      <sz val="10"/>
      <name val="Verdana"/>
    </font>
    <font>
      <b/>
      <sz val="10"/>
      <name val="Verdana"/>
      <family val="2"/>
    </font>
    <font>
      <b/>
      <sz val="10"/>
      <name val="Verdana"/>
      <family val="2"/>
    </font>
    <font>
      <i/>
      <sz val="10"/>
      <name val="Verdana"/>
      <family val="2"/>
    </font>
    <font>
      <b/>
      <i/>
      <sz val="10"/>
      <name val="Verdana"/>
      <family val="2"/>
    </font>
    <font>
      <sz val="10"/>
      <name val="Verdana"/>
      <family val="2"/>
    </font>
    <font>
      <sz val="8"/>
      <name val="Verdana"/>
      <family val="2"/>
    </font>
    <font>
      <i/>
      <sz val="8"/>
      <name val="Verdana"/>
      <family val="2"/>
    </font>
    <font>
      <sz val="10"/>
      <name val="Arial"/>
      <family val="2"/>
    </font>
    <font>
      <sz val="9"/>
      <name val="Arial"/>
      <family val="2"/>
    </font>
    <font>
      <i/>
      <sz val="12"/>
      <name val="Times New Roman"/>
      <family val="1"/>
    </font>
    <font>
      <sz val="8"/>
      <name val="Calibri"/>
      <family val="2"/>
      <scheme val="minor"/>
    </font>
    <font>
      <sz val="10"/>
      <name val="Verdana"/>
      <family val="2"/>
    </font>
    <font>
      <b/>
      <sz val="10"/>
      <name val="Verdana"/>
      <family val="2"/>
    </font>
    <font>
      <sz val="5"/>
      <name val="Segoe UI"/>
      <family val="2"/>
    </font>
    <font>
      <sz val="12"/>
      <color theme="1"/>
      <name val="Calibri"/>
      <family val="2"/>
      <scheme val="minor"/>
    </font>
    <font>
      <sz val="8"/>
      <color rgb="FF212121"/>
      <name val="Arial"/>
      <family val="2"/>
    </font>
    <font>
      <sz val="10"/>
      <color rgb="FF212121"/>
      <name val="Arial"/>
      <family val="2"/>
    </font>
    <font>
      <sz val="8"/>
      <name val="Arial"/>
      <family val="2"/>
    </font>
    <font>
      <sz val="11"/>
      <name val="Arial"/>
      <family val="2"/>
    </font>
    <font>
      <sz val="10"/>
      <color theme="4"/>
      <name val="Arial"/>
      <family val="2"/>
    </font>
    <font>
      <sz val="10"/>
      <color theme="5" tint="-0.249977111117893"/>
      <name val="Arial"/>
      <family val="2"/>
    </font>
    <font>
      <sz val="8"/>
      <color rgb="FF0070C0"/>
      <name val="Calibri"/>
      <family val="2"/>
      <scheme val="minor"/>
    </font>
    <font>
      <sz val="8"/>
      <color theme="5" tint="-0.249977111117893"/>
      <name val="Calibri"/>
      <family val="2"/>
      <scheme val="minor"/>
    </font>
    <font>
      <b/>
      <sz val="10"/>
      <name val="Arial"/>
      <family val="2"/>
    </font>
    <font>
      <sz val="12"/>
      <name val="Verdana"/>
      <family val="2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15" fillId="0" borderId="0"/>
  </cellStyleXfs>
  <cellXfs count="14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5" fillId="0" borderId="0" xfId="0" applyFont="1"/>
    <xf numFmtId="0" fontId="4" fillId="0" borderId="7" xfId="0" applyFont="1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7" xfId="0" applyBorder="1"/>
    <xf numFmtId="0" fontId="0" fillId="0" borderId="21" xfId="0" applyBorder="1"/>
    <xf numFmtId="0" fontId="3" fillId="0" borderId="21" xfId="0" applyFont="1" applyBorder="1" applyAlignment="1">
      <alignment horizontal="right"/>
    </xf>
    <xf numFmtId="164" fontId="0" fillId="0" borderId="31" xfId="0" applyNumberFormat="1" applyBorder="1"/>
    <xf numFmtId="0" fontId="0" fillId="0" borderId="0" xfId="0" applyBorder="1" applyAlignment="1">
      <alignment horizontal="right"/>
    </xf>
    <xf numFmtId="0" fontId="6" fillId="0" borderId="0" xfId="0" applyFont="1" applyBorder="1" applyAlignment="1">
      <alignment horizontal="center" vertical="center"/>
    </xf>
    <xf numFmtId="11" fontId="6" fillId="0" borderId="0" xfId="0" applyNumberFormat="1" applyFont="1" applyFill="1" applyBorder="1" applyAlignment="1">
      <alignment horizontal="center" vertical="center" wrapText="1"/>
    </xf>
    <xf numFmtId="11" fontId="8" fillId="0" borderId="0" xfId="1" applyNumberFormat="1" applyFont="1" applyFill="1" applyBorder="1" applyAlignment="1">
      <alignment horizontal="center" vertical="center" wrapText="1"/>
    </xf>
    <xf numFmtId="11" fontId="9" fillId="0" borderId="0" xfId="1" applyNumberFormat="1" applyFont="1" applyFill="1" applyBorder="1" applyAlignment="1">
      <alignment horizontal="center" vertical="center" wrapText="1"/>
    </xf>
    <xf numFmtId="0" fontId="6" fillId="0" borderId="0" xfId="0" applyFont="1"/>
    <xf numFmtId="11" fontId="0" fillId="0" borderId="0" xfId="0" applyNumberFormat="1"/>
    <xf numFmtId="2" fontId="2" fillId="0" borderId="0" xfId="0" applyNumberFormat="1" applyFont="1"/>
    <xf numFmtId="11" fontId="2" fillId="0" borderId="0" xfId="0" applyNumberFormat="1" applyFont="1"/>
    <xf numFmtId="0" fontId="10" fillId="0" borderId="0" xfId="0" applyFont="1"/>
    <xf numFmtId="0" fontId="8" fillId="0" borderId="13" xfId="1" applyBorder="1" applyAlignment="1">
      <alignment horizontal="center" vertical="center"/>
    </xf>
    <xf numFmtId="0" fontId="3" fillId="0" borderId="21" xfId="0" applyFont="1" applyBorder="1" applyAlignment="1">
      <alignment wrapText="1"/>
    </xf>
    <xf numFmtId="11" fontId="6" fillId="0" borderId="0" xfId="0" applyNumberFormat="1" applyFont="1" applyBorder="1" applyAlignment="1">
      <alignment horizontal="center" vertical="center" wrapText="1"/>
    </xf>
    <xf numFmtId="0" fontId="13" fillId="0" borderId="0" xfId="0" applyFont="1"/>
    <xf numFmtId="164" fontId="12" fillId="2" borderId="9" xfId="0" applyNumberFormat="1" applyFont="1" applyFill="1" applyBorder="1" applyAlignment="1">
      <alignment horizontal="right"/>
    </xf>
    <xf numFmtId="0" fontId="12" fillId="2" borderId="10" xfId="0" applyFont="1" applyFill="1" applyBorder="1"/>
    <xf numFmtId="0" fontId="14" fillId="0" borderId="0" xfId="0" applyFont="1"/>
    <xf numFmtId="2" fontId="12" fillId="0" borderId="21" xfId="0" applyNumberFormat="1" applyFont="1" applyBorder="1" applyAlignment="1">
      <alignment horizontal="left" vertical="center"/>
    </xf>
    <xf numFmtId="0" fontId="0" fillId="0" borderId="13" xfId="0" applyBorder="1"/>
    <xf numFmtId="0" fontId="0" fillId="0" borderId="13" xfId="0" applyFill="1" applyBorder="1"/>
    <xf numFmtId="0" fontId="4" fillId="0" borderId="13" xfId="0" applyFont="1" applyFill="1" applyBorder="1"/>
    <xf numFmtId="0" fontId="13" fillId="0" borderId="13" xfId="0" applyFont="1" applyBorder="1"/>
    <xf numFmtId="0" fontId="13" fillId="0" borderId="13" xfId="0" applyFont="1" applyFill="1" applyBorder="1"/>
    <xf numFmtId="0" fontId="13" fillId="0" borderId="14" xfId="0" applyFont="1" applyBorder="1"/>
    <xf numFmtId="0" fontId="13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39" xfId="0" applyFont="1" applyBorder="1" applyAlignment="1">
      <alignment horizontal="center" vertical="center" wrapText="1"/>
    </xf>
    <xf numFmtId="0" fontId="0" fillId="0" borderId="28" xfId="0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0" fillId="0" borderId="3" xfId="0" applyBorder="1"/>
    <xf numFmtId="0" fontId="0" fillId="0" borderId="2" xfId="0" applyBorder="1" applyAlignment="1">
      <alignment horizontal="center"/>
    </xf>
    <xf numFmtId="0" fontId="0" fillId="0" borderId="39" xfId="0" applyBorder="1" applyAlignment="1">
      <alignment horizontal="center"/>
    </xf>
    <xf numFmtId="0" fontId="12" fillId="0" borderId="39" xfId="0" applyFont="1" applyBorder="1" applyAlignment="1">
      <alignment horizontal="center"/>
    </xf>
    <xf numFmtId="0" fontId="0" fillId="0" borderId="39" xfId="0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6" fillId="0" borderId="13" xfId="0" applyNumberFormat="1" applyFont="1" applyFill="1" applyBorder="1" applyAlignment="1">
      <alignment horizontal="center" vertical="center" wrapText="1"/>
    </xf>
    <xf numFmtId="0" fontId="0" fillId="0" borderId="13" xfId="0" applyBorder="1" applyAlignment="1">
      <alignment horizontal="right"/>
    </xf>
    <xf numFmtId="0" fontId="0" fillId="0" borderId="13" xfId="0" applyBorder="1" applyAlignment="1">
      <alignment horizontal="left"/>
    </xf>
    <xf numFmtId="0" fontId="11" fillId="0" borderId="13" xfId="2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6" fillId="0" borderId="0" xfId="0" applyFont="1" applyBorder="1" applyAlignment="1">
      <alignment horizontal="left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1" fillId="0" borderId="0" xfId="0" applyFont="1"/>
    <xf numFmtId="0" fontId="5" fillId="0" borderId="2" xfId="0" applyFont="1" applyBorder="1" applyAlignment="1">
      <alignment horizontal="center"/>
    </xf>
    <xf numFmtId="0" fontId="13" fillId="0" borderId="15" xfId="0" applyFont="1" applyFill="1" applyBorder="1" applyAlignment="1">
      <alignment vertical="top"/>
    </xf>
    <xf numFmtId="11" fontId="22" fillId="0" borderId="13" xfId="2" applyNumberFormat="1" applyFont="1" applyBorder="1" applyAlignment="1">
      <alignment horizontal="center" vertical="center" wrapText="1"/>
    </xf>
    <xf numFmtId="0" fontId="22" fillId="0" borderId="13" xfId="2" applyNumberFormat="1" applyFont="1" applyBorder="1" applyAlignment="1">
      <alignment horizontal="center" vertical="center" wrapText="1"/>
    </xf>
    <xf numFmtId="11" fontId="23" fillId="0" borderId="13" xfId="2" applyNumberFormat="1" applyFont="1" applyBorder="1" applyAlignment="1">
      <alignment horizontal="center" vertical="center" wrapText="1"/>
    </xf>
    <xf numFmtId="0" fontId="23" fillId="0" borderId="13" xfId="2" applyNumberFormat="1" applyFont="1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6" fillId="0" borderId="0" xfId="0" applyFont="1" applyBorder="1"/>
    <xf numFmtId="0" fontId="8" fillId="0" borderId="0" xfId="0" applyFont="1" applyAlignment="1"/>
    <xf numFmtId="2" fontId="24" fillId="0" borderId="0" xfId="0" applyNumberFormat="1" applyFont="1" applyAlignment="1">
      <alignment horizontal="left" vertical="center"/>
    </xf>
    <xf numFmtId="2" fontId="8" fillId="0" borderId="0" xfId="0" applyNumberFormat="1" applyFont="1" applyAlignment="1">
      <alignment horizontal="left" vertical="center"/>
    </xf>
    <xf numFmtId="11" fontId="24" fillId="0" borderId="0" xfId="0" applyNumberFormat="1" applyFont="1" applyFill="1" applyBorder="1" applyAlignment="1">
      <alignment horizontal="center" vertical="center"/>
    </xf>
    <xf numFmtId="0" fontId="8" fillId="0" borderId="0" xfId="0" applyFont="1"/>
    <xf numFmtId="0" fontId="8" fillId="0" borderId="0" xfId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2" fontId="9" fillId="0" borderId="0" xfId="0" applyNumberFormat="1" applyFont="1" applyAlignment="1">
      <alignment horizontal="left" vertical="center"/>
    </xf>
    <xf numFmtId="0" fontId="8" fillId="0" borderId="0" xfId="1" applyFont="1" applyBorder="1" applyAlignment="1">
      <alignment horizontal="left" vertical="center"/>
    </xf>
    <xf numFmtId="11" fontId="8" fillId="0" borderId="0" xfId="0" applyNumberFormat="1" applyFont="1" applyAlignment="1">
      <alignment horizontal="left" vertical="center"/>
    </xf>
    <xf numFmtId="2" fontId="8" fillId="0" borderId="0" xfId="0" applyNumberFormat="1" applyFont="1" applyBorder="1" applyAlignment="1">
      <alignment horizontal="left" vertical="center"/>
    </xf>
    <xf numFmtId="11" fontId="8" fillId="0" borderId="0" xfId="0" applyNumberFormat="1" applyFont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11" fontId="18" fillId="0" borderId="0" xfId="0" applyNumberFormat="1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5" fillId="0" borderId="39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0" xfId="0" applyFont="1" applyBorder="1" applyAlignment="1">
      <alignment horizontal="left"/>
    </xf>
    <xf numFmtId="0" fontId="0" fillId="0" borderId="11" xfId="0" applyBorder="1" applyAlignment="1">
      <alignment horizontal="right"/>
    </xf>
    <xf numFmtId="0" fontId="0" fillId="0" borderId="18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6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2" fillId="0" borderId="22" xfId="0" applyFont="1" applyBorder="1" applyAlignment="1">
      <alignment horizontal="right"/>
    </xf>
    <xf numFmtId="0" fontId="0" fillId="0" borderId="27" xfId="0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12" fillId="0" borderId="38" xfId="0" applyFont="1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23" xfId="0" applyBorder="1" applyAlignment="1">
      <alignment horizontal="right"/>
    </xf>
    <xf numFmtId="0" fontId="0" fillId="0" borderId="24" xfId="0" applyBorder="1" applyAlignment="1">
      <alignment horizontal="right"/>
    </xf>
    <xf numFmtId="0" fontId="0" fillId="0" borderId="25" xfId="0" applyBorder="1" applyAlignment="1">
      <alignment horizontal="right"/>
    </xf>
    <xf numFmtId="0" fontId="0" fillId="0" borderId="1" xfId="0" applyBorder="1" applyAlignment="1">
      <alignment horizontal="center"/>
    </xf>
    <xf numFmtId="0" fontId="12" fillId="0" borderId="34" xfId="0" applyFont="1" applyBorder="1" applyAlignment="1">
      <alignment horizont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4" fontId="1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0" fillId="0" borderId="8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6" xfId="0" applyBorder="1" applyAlignment="1">
      <alignment horizontal="center"/>
    </xf>
    <xf numFmtId="0" fontId="5" fillId="0" borderId="13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1" fillId="0" borderId="13" xfId="0" applyFont="1" applyBorder="1" applyAlignment="1">
      <alignment horizontal="center"/>
    </xf>
    <xf numFmtId="0" fontId="13" fillId="0" borderId="13" xfId="0" applyFont="1" applyBorder="1" applyAlignment="1">
      <alignment horizontal="center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0" fontId="21" fillId="0" borderId="27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/>
    </xf>
    <xf numFmtId="0" fontId="0" fillId="0" borderId="40" xfId="0" applyBorder="1" applyAlignment="1">
      <alignment horizontal="center"/>
    </xf>
    <xf numFmtId="0" fontId="12" fillId="0" borderId="38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28" xfId="0" applyBorder="1" applyAlignment="1">
      <alignment horizontal="right"/>
    </xf>
    <xf numFmtId="0" fontId="0" fillId="0" borderId="29" xfId="0" applyBorder="1" applyAlignment="1">
      <alignment horizontal="right"/>
    </xf>
    <xf numFmtId="0" fontId="0" fillId="0" borderId="30" xfId="0" applyBorder="1" applyAlignment="1">
      <alignment horizontal="right"/>
    </xf>
    <xf numFmtId="0" fontId="17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6" fillId="0" borderId="0" xfId="0" applyFont="1"/>
    <xf numFmtId="0" fontId="24" fillId="0" borderId="0" xfId="0" applyFont="1" applyAlignment="1">
      <alignment vertical="center"/>
    </xf>
    <xf numFmtId="0" fontId="8" fillId="0" borderId="0" xfId="0" applyFont="1" applyAlignment="1">
      <alignment vertical="center"/>
    </xf>
  </cellXfs>
  <cellStyles count="3">
    <cellStyle name="Normal" xfId="0" builtinId="0"/>
    <cellStyle name="Normal 2" xfId="2" xr:uid="{89B4E981-63C6-4C47-8315-4F5A104A8537}"/>
    <cellStyle name="Normal_Takara_ENT23S_Trial_102307.xls" xfId="1" xr:uid="{00000000-0005-0000-0000-000001000000}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59"/>
  <sheetViews>
    <sheetView tabSelected="1" zoomScale="103" zoomScaleNormal="100" workbookViewId="0">
      <selection activeCell="D44" sqref="D44"/>
    </sheetView>
  </sheetViews>
  <sheetFormatPr defaultColWidth="10.8203125" defaultRowHeight="12.4" x14ac:dyDescent="0.3"/>
  <cols>
    <col min="1" max="1" width="3" customWidth="1"/>
    <col min="2" max="2" width="9.8203125" customWidth="1"/>
    <col min="3" max="3" width="12.41015625" customWidth="1"/>
    <col min="4" max="4" width="9.87890625" customWidth="1"/>
    <col min="5" max="5" width="10.234375" customWidth="1"/>
    <col min="6" max="6" width="9.76171875" customWidth="1"/>
    <col min="7" max="7" width="9.703125" customWidth="1"/>
    <col min="8" max="8" width="12.8203125" customWidth="1"/>
    <col min="9" max="9" width="10.76171875" customWidth="1"/>
    <col min="10" max="10" width="10.29296875" customWidth="1"/>
    <col min="11" max="11" width="10" customWidth="1"/>
    <col min="12" max="12" width="6.234375" customWidth="1"/>
    <col min="13" max="13" width="6.8203125" customWidth="1"/>
  </cols>
  <sheetData>
    <row r="1" spans="1:17" x14ac:dyDescent="0.3">
      <c r="A1" s="109" t="s">
        <v>32</v>
      </c>
      <c r="B1" s="110"/>
      <c r="C1" s="110"/>
      <c r="D1" s="57" t="s">
        <v>71</v>
      </c>
      <c r="K1" s="2" t="s">
        <v>21</v>
      </c>
      <c r="L1" s="111" t="s">
        <v>60</v>
      </c>
      <c r="M1" s="112"/>
    </row>
    <row r="2" spans="1:17" ht="12.75" thickBot="1" x14ac:dyDescent="0.35">
      <c r="A2" s="1"/>
      <c r="C2" s="2"/>
      <c r="D2" s="3"/>
    </row>
    <row r="3" spans="1:17" ht="12.75" thickBot="1" x14ac:dyDescent="0.35">
      <c r="A3" s="113" t="s">
        <v>59</v>
      </c>
      <c r="B3" s="114"/>
      <c r="C3" s="114"/>
      <c r="D3" s="114"/>
      <c r="E3" s="115"/>
      <c r="F3" s="116" t="s">
        <v>72</v>
      </c>
      <c r="G3" s="117"/>
      <c r="H3" s="118"/>
      <c r="I3" s="4">
        <v>22</v>
      </c>
    </row>
    <row r="4" spans="1:17" x14ac:dyDescent="0.3">
      <c r="A4" s="119" t="s">
        <v>73</v>
      </c>
      <c r="B4" s="120"/>
      <c r="C4" s="121"/>
      <c r="D4" s="119" t="s">
        <v>22</v>
      </c>
      <c r="E4" s="121"/>
      <c r="F4" s="119" t="s">
        <v>23</v>
      </c>
      <c r="G4" s="122"/>
      <c r="H4" s="107" t="s">
        <v>24</v>
      </c>
      <c r="I4" s="97"/>
      <c r="J4" s="5"/>
      <c r="O4" s="6"/>
      <c r="P4" s="6"/>
      <c r="Q4" s="6"/>
    </row>
    <row r="5" spans="1:17" ht="15" customHeight="1" x14ac:dyDescent="0.3">
      <c r="A5" s="123" t="s">
        <v>33</v>
      </c>
      <c r="B5" s="124"/>
      <c r="C5" s="124"/>
      <c r="D5" s="29">
        <v>4</v>
      </c>
      <c r="E5" s="29" t="s">
        <v>25</v>
      </c>
      <c r="F5" s="29">
        <v>1</v>
      </c>
      <c r="G5" s="29" t="s">
        <v>25</v>
      </c>
      <c r="H5" s="29">
        <f t="shared" ref="H5:H7" si="0">($I$3*F5)/D5</f>
        <v>5.5</v>
      </c>
      <c r="I5" s="29" t="s">
        <v>13</v>
      </c>
      <c r="J5" s="5"/>
      <c r="O5" s="6"/>
      <c r="P5" s="6"/>
      <c r="Q5" s="6"/>
    </row>
    <row r="6" spans="1:17" ht="15" customHeight="1" x14ac:dyDescent="0.3">
      <c r="A6" s="87" t="s">
        <v>56</v>
      </c>
      <c r="B6" s="87"/>
      <c r="C6" s="87"/>
      <c r="D6" s="29">
        <v>10</v>
      </c>
      <c r="E6" s="29" t="s">
        <v>25</v>
      </c>
      <c r="F6" s="29">
        <v>1</v>
      </c>
      <c r="G6" s="29" t="s">
        <v>25</v>
      </c>
      <c r="H6" s="29">
        <f t="shared" si="0"/>
        <v>2.2000000000000002</v>
      </c>
      <c r="I6" s="29" t="s">
        <v>13</v>
      </c>
      <c r="J6" s="5"/>
      <c r="O6" s="6"/>
      <c r="P6" s="6"/>
      <c r="Q6" s="6"/>
    </row>
    <row r="7" spans="1:17" ht="15" customHeight="1" x14ac:dyDescent="0.3">
      <c r="A7" s="87" t="s">
        <v>58</v>
      </c>
      <c r="B7" s="87"/>
      <c r="C7" s="87"/>
      <c r="D7" s="29">
        <v>300</v>
      </c>
      <c r="E7" s="29" t="s">
        <v>34</v>
      </c>
      <c r="F7" s="29">
        <v>15</v>
      </c>
      <c r="G7" s="29" t="s">
        <v>34</v>
      </c>
      <c r="H7" s="29">
        <f t="shared" si="0"/>
        <v>1.1000000000000001</v>
      </c>
      <c r="I7" s="29" t="s">
        <v>13</v>
      </c>
      <c r="J7" s="5"/>
      <c r="O7" s="6"/>
      <c r="P7" s="6"/>
      <c r="Q7" s="6"/>
    </row>
    <row r="8" spans="1:17" ht="17.25" customHeight="1" x14ac:dyDescent="0.3">
      <c r="A8" s="123" t="s">
        <v>69</v>
      </c>
      <c r="B8" s="124"/>
      <c r="C8" s="124"/>
      <c r="D8" s="29">
        <v>4</v>
      </c>
      <c r="E8" s="29" t="s">
        <v>25</v>
      </c>
      <c r="F8" s="29">
        <v>1</v>
      </c>
      <c r="G8" s="29" t="s">
        <v>25</v>
      </c>
      <c r="H8" s="29">
        <f>($I$3*F8)/D8</f>
        <v>5.5</v>
      </c>
      <c r="I8" s="29" t="s">
        <v>13</v>
      </c>
      <c r="J8" s="140" t="s">
        <v>82</v>
      </c>
      <c r="K8" s="16"/>
      <c r="L8" s="16"/>
      <c r="M8" s="16"/>
      <c r="O8" s="6"/>
      <c r="P8" s="6"/>
      <c r="Q8" s="6"/>
    </row>
    <row r="9" spans="1:17" s="24" customFormat="1" ht="12.75" x14ac:dyDescent="0.35">
      <c r="A9" s="125" t="s">
        <v>70</v>
      </c>
      <c r="B9" s="126"/>
      <c r="C9" s="126"/>
      <c r="D9" s="32"/>
      <c r="E9" s="32"/>
      <c r="F9" s="32"/>
      <c r="G9" s="32"/>
      <c r="H9" s="33">
        <v>5.5</v>
      </c>
      <c r="I9" s="33" t="s">
        <v>28</v>
      </c>
      <c r="J9" s="140" t="s">
        <v>83</v>
      </c>
      <c r="K9" s="16"/>
      <c r="L9" s="16"/>
      <c r="M9" s="16"/>
      <c r="N9" s="34"/>
      <c r="O9" s="35"/>
      <c r="P9" s="35"/>
      <c r="Q9" s="35"/>
    </row>
    <row r="10" spans="1:17" ht="12.75" x14ac:dyDescent="0.35">
      <c r="A10" s="87" t="s">
        <v>29</v>
      </c>
      <c r="B10" s="87"/>
      <c r="C10" s="87"/>
      <c r="D10" s="29"/>
      <c r="E10" s="29"/>
      <c r="F10" s="29"/>
      <c r="G10" s="29"/>
      <c r="H10" s="30">
        <f>I3-SUM(H5:H9)</f>
        <v>2.1999999999999993</v>
      </c>
      <c r="I10" s="30" t="s">
        <v>26</v>
      </c>
      <c r="J10" s="140" t="s">
        <v>84</v>
      </c>
      <c r="K10" s="16"/>
      <c r="L10" s="16"/>
      <c r="M10" s="16"/>
      <c r="O10" s="6"/>
      <c r="P10" s="6"/>
      <c r="Q10" s="6"/>
    </row>
    <row r="11" spans="1:17" x14ac:dyDescent="0.3">
      <c r="A11" s="87"/>
      <c r="B11" s="87"/>
      <c r="C11" s="87"/>
      <c r="D11" s="29"/>
      <c r="E11" s="29"/>
      <c r="F11" s="50"/>
      <c r="G11" s="49" t="s">
        <v>43</v>
      </c>
      <c r="H11" s="31">
        <f>SUM(H5:H10)-H9</f>
        <v>16.5</v>
      </c>
      <c r="I11" s="30" t="s">
        <v>30</v>
      </c>
      <c r="J11" s="65"/>
      <c r="K11" s="16"/>
      <c r="L11" s="16"/>
      <c r="M11" s="16"/>
      <c r="O11" s="6"/>
      <c r="P11" s="6"/>
      <c r="Q11" s="6"/>
    </row>
    <row r="12" spans="1:17" ht="14" customHeight="1" thickBot="1" x14ac:dyDescent="0.35">
      <c r="A12" s="6"/>
      <c r="B12" s="88"/>
      <c r="C12" s="88"/>
      <c r="D12" s="88"/>
      <c r="E12" s="88"/>
      <c r="F12" s="88"/>
      <c r="G12" s="88"/>
      <c r="H12" s="88"/>
      <c r="I12" s="88"/>
    </row>
    <row r="13" spans="1:17" ht="14" customHeight="1" thickBot="1" x14ac:dyDescent="0.35">
      <c r="A13" s="89" t="s">
        <v>8</v>
      </c>
      <c r="B13" s="90"/>
      <c r="C13" s="90"/>
      <c r="D13" s="91"/>
      <c r="E13" s="92">
        <f>COUNTA(B24:M31)</f>
        <v>0</v>
      </c>
      <c r="F13" s="93"/>
      <c r="G13" s="8"/>
      <c r="H13" s="100" t="s">
        <v>9</v>
      </c>
      <c r="I13" s="101"/>
      <c r="J13" s="40" t="s">
        <v>10</v>
      </c>
      <c r="K13" s="40" t="s">
        <v>11</v>
      </c>
      <c r="L13" s="41"/>
    </row>
    <row r="14" spans="1:17" ht="22.9" customHeight="1" thickBot="1" x14ac:dyDescent="0.35">
      <c r="A14" s="104" t="s">
        <v>74</v>
      </c>
      <c r="B14" s="105"/>
      <c r="C14" s="105"/>
      <c r="D14" s="106"/>
      <c r="E14" s="94">
        <f>ROUNDDOWN(1.1*E13,0)</f>
        <v>0</v>
      </c>
      <c r="F14" s="95"/>
      <c r="G14" s="22"/>
      <c r="H14" s="96" t="s">
        <v>56</v>
      </c>
      <c r="I14" s="97"/>
      <c r="J14" s="42">
        <v>50</v>
      </c>
      <c r="K14" s="58" t="s">
        <v>57</v>
      </c>
      <c r="L14" s="83" t="s">
        <v>12</v>
      </c>
      <c r="O14" s="27"/>
    </row>
    <row r="15" spans="1:17" ht="12.75" thickBot="1" x14ac:dyDescent="0.35">
      <c r="A15" s="98" t="str">
        <f>A5</f>
        <v>Supermix</v>
      </c>
      <c r="B15" s="99"/>
      <c r="C15" s="99"/>
      <c r="D15" s="99"/>
      <c r="E15" s="25">
        <f>$E$14*H5</f>
        <v>0</v>
      </c>
      <c r="F15" s="26" t="s">
        <v>18</v>
      </c>
      <c r="G15" s="9"/>
      <c r="H15" s="102" t="s">
        <v>36</v>
      </c>
      <c r="I15" s="103"/>
      <c r="J15" s="43">
        <v>95</v>
      </c>
      <c r="K15" s="44" t="s">
        <v>41</v>
      </c>
      <c r="L15" s="84"/>
    </row>
    <row r="16" spans="1:17" ht="12.75" thickBot="1" x14ac:dyDescent="0.35">
      <c r="A16" s="98" t="str">
        <f>A6</f>
        <v>RT</v>
      </c>
      <c r="B16" s="99"/>
      <c r="C16" s="99"/>
      <c r="D16" s="99"/>
      <c r="E16" s="25">
        <f>$E$14*H6</f>
        <v>0</v>
      </c>
      <c r="F16" s="26" t="s">
        <v>15</v>
      </c>
      <c r="G16" s="9"/>
      <c r="H16" s="107" t="s">
        <v>19</v>
      </c>
      <c r="I16" s="97"/>
      <c r="J16" s="42">
        <v>94</v>
      </c>
      <c r="K16" s="37" t="s">
        <v>31</v>
      </c>
      <c r="L16" s="127">
        <v>40</v>
      </c>
    </row>
    <row r="17" spans="1:24" ht="12.75" thickBot="1" x14ac:dyDescent="0.35">
      <c r="A17" s="98" t="str">
        <f>A7</f>
        <v>DTT</v>
      </c>
      <c r="B17" s="99"/>
      <c r="C17" s="99"/>
      <c r="D17" s="99"/>
      <c r="E17" s="25">
        <f>$E$14*H7</f>
        <v>0</v>
      </c>
      <c r="F17" s="26" t="s">
        <v>15</v>
      </c>
      <c r="G17" s="9"/>
      <c r="H17" s="102" t="s">
        <v>37</v>
      </c>
      <c r="I17" s="108"/>
      <c r="J17" s="43">
        <v>60</v>
      </c>
      <c r="K17" s="44" t="s">
        <v>52</v>
      </c>
      <c r="L17" s="128"/>
    </row>
    <row r="18" spans="1:24" ht="12.75" thickBot="1" x14ac:dyDescent="0.35">
      <c r="A18" s="98" t="str">
        <f>A8</f>
        <v>BCoV/PMMoV Duplex Assay Mix</v>
      </c>
      <c r="B18" s="99"/>
      <c r="C18" s="99"/>
      <c r="D18" s="99"/>
      <c r="E18" s="25">
        <f>$E$14*H8</f>
        <v>0</v>
      </c>
      <c r="F18" s="26" t="s">
        <v>15</v>
      </c>
      <c r="G18" s="8"/>
      <c r="H18" s="85" t="s">
        <v>38</v>
      </c>
      <c r="I18" s="86"/>
      <c r="J18" s="42">
        <v>98</v>
      </c>
      <c r="K18" s="37" t="s">
        <v>41</v>
      </c>
      <c r="L18" s="55"/>
    </row>
    <row r="19" spans="1:24" ht="12.75" thickBot="1" x14ac:dyDescent="0.35">
      <c r="A19" s="98" t="str">
        <f>A10</f>
        <v>H2O</v>
      </c>
      <c r="B19" s="99"/>
      <c r="C19" s="99"/>
      <c r="D19" s="99"/>
      <c r="E19" s="25">
        <f>$E$14*H10</f>
        <v>0</v>
      </c>
      <c r="F19" s="26" t="s">
        <v>15</v>
      </c>
      <c r="G19" s="8"/>
      <c r="H19" s="131" t="s">
        <v>39</v>
      </c>
      <c r="I19" s="132"/>
      <c r="J19" s="6">
        <v>4</v>
      </c>
      <c r="K19" s="36" t="s">
        <v>42</v>
      </c>
      <c r="L19" s="46"/>
    </row>
    <row r="20" spans="1:24" ht="15" thickBot="1" x14ac:dyDescent="0.35">
      <c r="A20" s="98"/>
      <c r="B20" s="99"/>
      <c r="C20" s="99"/>
      <c r="D20" s="99"/>
      <c r="E20" s="25"/>
      <c r="F20" s="26"/>
      <c r="G20" s="64" t="s">
        <v>35</v>
      </c>
      <c r="H20" s="133" t="s">
        <v>40</v>
      </c>
      <c r="I20" s="134"/>
      <c r="J20" s="45">
        <v>4</v>
      </c>
      <c r="K20" s="82" t="s">
        <v>81</v>
      </c>
      <c r="L20" s="56"/>
    </row>
    <row r="21" spans="1:24" ht="17" customHeight="1" thickBot="1" x14ac:dyDescent="0.35">
      <c r="A21" s="135" t="s">
        <v>14</v>
      </c>
      <c r="B21" s="136"/>
      <c r="C21" s="136"/>
      <c r="D21" s="137"/>
      <c r="E21" s="10">
        <f>SUM(E15:E20)</f>
        <v>0</v>
      </c>
      <c r="F21" s="7" t="s">
        <v>15</v>
      </c>
      <c r="G21" s="39">
        <f>E14*(I3-H9)-E21</f>
        <v>0</v>
      </c>
      <c r="H21" s="133"/>
      <c r="I21" s="134"/>
      <c r="J21" s="45"/>
      <c r="K21" s="38"/>
      <c r="L21" s="47"/>
    </row>
    <row r="22" spans="1:24" ht="13.05" customHeight="1" x14ac:dyDescent="0.3">
      <c r="A22" s="11"/>
      <c r="B22" s="129"/>
      <c r="C22" s="129"/>
      <c r="D22" s="130"/>
      <c r="E22" s="130"/>
      <c r="F22" s="59"/>
      <c r="G22" s="59"/>
      <c r="H22" s="59"/>
      <c r="I22" s="59"/>
      <c r="J22" s="59"/>
      <c r="K22" s="59"/>
      <c r="L22" s="59"/>
      <c r="M22" s="59"/>
      <c r="N22" s="5"/>
      <c r="O22" s="5"/>
      <c r="P22" s="5"/>
      <c r="Q22" s="5"/>
      <c r="R22" s="5"/>
      <c r="S22" s="5"/>
    </row>
    <row r="23" spans="1:24" ht="22.05" customHeight="1" x14ac:dyDescent="0.3">
      <c r="A23" s="21"/>
      <c r="B23" s="21">
        <v>1</v>
      </c>
      <c r="C23" s="21">
        <v>2</v>
      </c>
      <c r="D23" s="21">
        <v>3</v>
      </c>
      <c r="E23" s="21">
        <v>4</v>
      </c>
      <c r="F23" s="21">
        <v>5</v>
      </c>
      <c r="G23" s="21">
        <v>6</v>
      </c>
      <c r="H23" s="21">
        <v>7</v>
      </c>
      <c r="I23" s="21">
        <v>8</v>
      </c>
      <c r="J23" s="21">
        <v>9</v>
      </c>
      <c r="K23" s="21">
        <v>10</v>
      </c>
      <c r="L23" s="21">
        <v>11</v>
      </c>
      <c r="M23" s="21">
        <v>12</v>
      </c>
      <c r="N23" s="5"/>
      <c r="O23" s="12"/>
      <c r="P23" s="23"/>
      <c r="Q23" s="23"/>
      <c r="R23" s="6"/>
      <c r="S23" s="14"/>
      <c r="T23" s="14"/>
      <c r="U23" s="14"/>
      <c r="V23" s="14"/>
      <c r="W23" s="14"/>
      <c r="X23" s="14"/>
    </row>
    <row r="24" spans="1:24" ht="12.75" x14ac:dyDescent="0.3">
      <c r="A24" s="21" t="s">
        <v>16</v>
      </c>
      <c r="B24" s="60"/>
      <c r="C24" s="60"/>
      <c r="D24" s="62"/>
      <c r="E24" s="62"/>
      <c r="F24" s="51"/>
      <c r="G24" s="51"/>
      <c r="H24" s="51"/>
      <c r="I24" s="51"/>
      <c r="J24" s="51"/>
      <c r="K24" s="51"/>
      <c r="L24" s="48"/>
      <c r="M24" s="48"/>
      <c r="N24" s="5"/>
      <c r="O24" s="12"/>
      <c r="P24" s="23"/>
      <c r="Q24" s="23"/>
    </row>
    <row r="25" spans="1:24" ht="12.75" x14ac:dyDescent="0.3">
      <c r="A25" s="21" t="s">
        <v>17</v>
      </c>
      <c r="B25" s="60"/>
      <c r="C25" s="60"/>
      <c r="D25" s="62"/>
      <c r="E25" s="62"/>
      <c r="F25" s="51"/>
      <c r="G25" s="51"/>
      <c r="H25" s="51"/>
      <c r="I25" s="51"/>
      <c r="J25" s="51"/>
      <c r="K25" s="51"/>
      <c r="L25" s="48"/>
      <c r="M25" s="48"/>
      <c r="N25" s="5"/>
      <c r="O25" s="12"/>
      <c r="P25" s="23"/>
      <c r="Q25" s="23"/>
    </row>
    <row r="26" spans="1:24" ht="12.75" x14ac:dyDescent="0.3">
      <c r="A26" s="21" t="s">
        <v>27</v>
      </c>
      <c r="B26" s="60"/>
      <c r="C26" s="60"/>
      <c r="D26" s="62"/>
      <c r="E26" s="62"/>
      <c r="F26" s="51"/>
      <c r="G26" s="51"/>
      <c r="H26" s="51"/>
      <c r="I26" s="51"/>
      <c r="J26" s="51"/>
      <c r="K26" s="51"/>
      <c r="L26" s="48"/>
      <c r="M26" s="48"/>
      <c r="N26" s="5"/>
      <c r="O26" s="13"/>
      <c r="P26" s="23"/>
      <c r="Q26" s="23"/>
    </row>
    <row r="27" spans="1:24" ht="18.399999999999999" customHeight="1" x14ac:dyDescent="0.3">
      <c r="A27" s="21" t="s">
        <v>20</v>
      </c>
      <c r="B27" s="60"/>
      <c r="C27" s="60"/>
      <c r="D27" s="62"/>
      <c r="E27" s="62"/>
      <c r="F27" s="51"/>
      <c r="G27" s="51"/>
      <c r="H27" s="51"/>
      <c r="I27" s="51"/>
      <c r="J27" s="51"/>
      <c r="K27" s="51"/>
      <c r="L27" s="48"/>
      <c r="M27" s="48"/>
      <c r="O27" s="13"/>
    </row>
    <row r="28" spans="1:24" ht="17.25" customHeight="1" x14ac:dyDescent="0.3">
      <c r="A28" s="21" t="s">
        <v>0</v>
      </c>
      <c r="B28" s="60"/>
      <c r="C28" s="60"/>
      <c r="D28" s="62"/>
      <c r="E28" s="62"/>
      <c r="F28" s="51"/>
      <c r="G28" s="51"/>
      <c r="H28" s="51"/>
      <c r="I28" s="51"/>
      <c r="J28" s="51"/>
      <c r="K28" s="51"/>
      <c r="L28" s="48"/>
      <c r="M28" s="48"/>
    </row>
    <row r="29" spans="1:24" ht="12.75" x14ac:dyDescent="0.3">
      <c r="A29" s="21" t="s">
        <v>1</v>
      </c>
      <c r="B29" s="61"/>
      <c r="C29" s="61"/>
      <c r="D29" s="63"/>
      <c r="E29" s="63"/>
      <c r="F29" s="51"/>
      <c r="G29" s="51"/>
      <c r="H29" s="51"/>
      <c r="I29" s="51"/>
      <c r="J29" s="51"/>
      <c r="K29" s="51"/>
      <c r="L29" s="48"/>
      <c r="M29" s="48"/>
    </row>
    <row r="30" spans="1:24" ht="23" customHeight="1" x14ac:dyDescent="0.3">
      <c r="A30" s="21" t="s">
        <v>2</v>
      </c>
      <c r="B30" s="61"/>
      <c r="C30" s="61"/>
      <c r="D30" s="51"/>
      <c r="E30" s="51"/>
      <c r="F30" s="51"/>
      <c r="G30" s="51"/>
      <c r="H30" s="51"/>
      <c r="I30" s="51"/>
      <c r="J30" s="51"/>
      <c r="K30" s="51"/>
      <c r="L30" s="48"/>
      <c r="M30" s="48"/>
    </row>
    <row r="31" spans="1:24" ht="12.75" x14ac:dyDescent="0.3">
      <c r="A31" s="21" t="s">
        <v>3</v>
      </c>
      <c r="B31" s="61"/>
      <c r="C31" s="61"/>
      <c r="D31" s="51"/>
      <c r="E31" s="51"/>
      <c r="F31" s="51"/>
      <c r="G31" s="51"/>
      <c r="H31" s="51"/>
      <c r="I31" s="51"/>
      <c r="J31" s="51"/>
      <c r="K31" s="51"/>
      <c r="L31" s="48"/>
      <c r="M31" s="48"/>
    </row>
    <row r="32" spans="1:24" ht="16.05" customHeight="1" x14ac:dyDescent="0.3">
      <c r="A32" s="28"/>
      <c r="I32" s="13"/>
      <c r="K32" s="14"/>
      <c r="L32" s="15"/>
      <c r="M32" s="5"/>
    </row>
    <row r="33" spans="1:13" s="141" customFormat="1" ht="14.65" customHeight="1" x14ac:dyDescent="0.3">
      <c r="A33" s="67" t="s">
        <v>44</v>
      </c>
      <c r="G33" s="69" t="s">
        <v>75</v>
      </c>
      <c r="J33" s="69"/>
      <c r="K33" s="69"/>
    </row>
    <row r="34" spans="1:13" s="72" customFormat="1" ht="20.25" customHeight="1" x14ac:dyDescent="0.3">
      <c r="B34" s="77" t="s">
        <v>4</v>
      </c>
      <c r="C34" s="77" t="s">
        <v>5</v>
      </c>
      <c r="D34" s="72" t="s">
        <v>45</v>
      </c>
      <c r="E34" s="78" t="s">
        <v>46</v>
      </c>
      <c r="F34" s="76"/>
      <c r="G34" s="72" t="s">
        <v>61</v>
      </c>
      <c r="H34" s="72" t="s">
        <v>62</v>
      </c>
      <c r="I34" s="72" t="s">
        <v>46</v>
      </c>
    </row>
    <row r="35" spans="1:13" s="72" customFormat="1" ht="25.5" customHeight="1" x14ac:dyDescent="0.3">
      <c r="A35" s="71" t="s">
        <v>6</v>
      </c>
      <c r="B35" s="72" t="s">
        <v>47</v>
      </c>
      <c r="C35" s="52" t="s">
        <v>48</v>
      </c>
      <c r="D35" s="53">
        <v>29026</v>
      </c>
      <c r="E35" s="71">
        <v>85</v>
      </c>
      <c r="F35" s="73" t="s">
        <v>77</v>
      </c>
      <c r="G35" s="80" t="s">
        <v>63</v>
      </c>
      <c r="H35" s="72" t="s">
        <v>64</v>
      </c>
      <c r="I35" s="72">
        <v>68</v>
      </c>
      <c r="L35" s="79"/>
    </row>
    <row r="36" spans="1:13" s="72" customFormat="1" ht="25.9" customHeight="1" x14ac:dyDescent="0.3">
      <c r="A36" s="71" t="s">
        <v>7</v>
      </c>
      <c r="B36" s="72" t="s">
        <v>49</v>
      </c>
      <c r="C36" s="54" t="s">
        <v>50</v>
      </c>
      <c r="D36" s="138">
        <v>29110</v>
      </c>
      <c r="E36" s="74"/>
      <c r="F36" s="72" t="s">
        <v>78</v>
      </c>
      <c r="G36" s="79" t="s">
        <v>65</v>
      </c>
      <c r="H36" s="80" t="s">
        <v>66</v>
      </c>
      <c r="I36" s="80"/>
      <c r="L36" s="80"/>
    </row>
    <row r="37" spans="1:13" s="72" customFormat="1" ht="18" customHeight="1" x14ac:dyDescent="0.3">
      <c r="A37" s="68" t="s">
        <v>53</v>
      </c>
      <c r="B37" s="72" t="s">
        <v>76</v>
      </c>
      <c r="C37" s="139" t="s">
        <v>55</v>
      </c>
      <c r="D37" s="138" t="s">
        <v>54</v>
      </c>
      <c r="E37" s="81"/>
      <c r="F37" s="71" t="s">
        <v>79</v>
      </c>
      <c r="G37" s="52" t="s">
        <v>68</v>
      </c>
      <c r="H37" s="53" t="s">
        <v>67</v>
      </c>
      <c r="I37" s="71"/>
      <c r="L37" s="80"/>
      <c r="M37" s="76"/>
    </row>
    <row r="38" spans="1:13" s="142" customFormat="1" ht="12.75" x14ac:dyDescent="0.3"/>
    <row r="39" spans="1:13" s="142" customFormat="1" ht="12.75" x14ac:dyDescent="0.3">
      <c r="A39" s="72" t="s">
        <v>51</v>
      </c>
      <c r="C39" s="78"/>
      <c r="D39" s="78"/>
      <c r="E39" s="78"/>
      <c r="F39" s="75" t="s">
        <v>80</v>
      </c>
      <c r="H39" s="78"/>
      <c r="I39" s="78"/>
      <c r="J39" s="78"/>
      <c r="K39" s="78"/>
      <c r="L39" s="78"/>
      <c r="M39" s="78"/>
    </row>
    <row r="40" spans="1:13" s="70" customFormat="1" ht="12.75" x14ac:dyDescent="0.35"/>
    <row r="41" spans="1:13" s="70" customFormat="1" ht="12.75" x14ac:dyDescent="0.35">
      <c r="B41" s="66"/>
    </row>
    <row r="42" spans="1:13" s="70" customFormat="1" ht="12.75" x14ac:dyDescent="0.35">
      <c r="C42" s="66"/>
    </row>
    <row r="50" spans="5:6" x14ac:dyDescent="0.3">
      <c r="E50" s="1"/>
    </row>
    <row r="53" spans="5:6" x14ac:dyDescent="0.3">
      <c r="E53" s="17"/>
    </row>
    <row r="54" spans="5:6" x14ac:dyDescent="0.3">
      <c r="E54" s="18"/>
    </row>
    <row r="57" spans="5:6" x14ac:dyDescent="0.3">
      <c r="E57" s="19"/>
      <c r="F57" s="1"/>
    </row>
    <row r="59" spans="5:6" ht="15.4" x14ac:dyDescent="0.45">
      <c r="E59" s="20"/>
    </row>
  </sheetData>
  <mergeCells count="40">
    <mergeCell ref="L16:L17"/>
    <mergeCell ref="B22:C22"/>
    <mergeCell ref="D22:E22"/>
    <mergeCell ref="A18:D18"/>
    <mergeCell ref="H19:I19"/>
    <mergeCell ref="A20:D20"/>
    <mergeCell ref="A19:D19"/>
    <mergeCell ref="H21:I21"/>
    <mergeCell ref="A21:D21"/>
    <mergeCell ref="H20:I20"/>
    <mergeCell ref="A5:C5"/>
    <mergeCell ref="A9:C9"/>
    <mergeCell ref="A10:C10"/>
    <mergeCell ref="A8:C8"/>
    <mergeCell ref="A6:C6"/>
    <mergeCell ref="A7:C7"/>
    <mergeCell ref="A1:C1"/>
    <mergeCell ref="L1:M1"/>
    <mergeCell ref="A3:E3"/>
    <mergeCell ref="F3:H3"/>
    <mergeCell ref="A4:C4"/>
    <mergeCell ref="D4:E4"/>
    <mergeCell ref="F4:G4"/>
    <mergeCell ref="H4:I4"/>
    <mergeCell ref="L14:L15"/>
    <mergeCell ref="H18:I18"/>
    <mergeCell ref="A11:C11"/>
    <mergeCell ref="B12:I12"/>
    <mergeCell ref="A13:D13"/>
    <mergeCell ref="E13:F13"/>
    <mergeCell ref="E14:F14"/>
    <mergeCell ref="H14:I14"/>
    <mergeCell ref="A15:D15"/>
    <mergeCell ref="H13:I13"/>
    <mergeCell ref="H15:I15"/>
    <mergeCell ref="A14:D14"/>
    <mergeCell ref="A16:D16"/>
    <mergeCell ref="A17:D17"/>
    <mergeCell ref="H16:I16"/>
    <mergeCell ref="H17:I17"/>
  </mergeCells>
  <phoneticPr fontId="6" type="noConversion"/>
  <printOptions horizontalCentered="1" verticalCentered="1"/>
  <pageMargins left="0.5" right="0.5" top="0.5" bottom="0.25" header="0.5" footer="0.5"/>
  <pageSetup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NoroV GII-5 µL Template</vt:lpstr>
      <vt:lpstr>'NoroV GII-5 µL Template'!Print_Area</vt:lpstr>
    </vt:vector>
  </TitlesOfParts>
  <Company>_x0015_University of Georgia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 Catharine Mattioli</dc:creator>
  <cp:lastModifiedBy>Stephanie Loeb</cp:lastModifiedBy>
  <cp:lastPrinted>2020-07-10T15:58:43Z</cp:lastPrinted>
  <dcterms:created xsi:type="dcterms:W3CDTF">2014-02-21T18:23:31Z</dcterms:created>
  <dcterms:modified xsi:type="dcterms:W3CDTF">2020-07-14T19:16:18Z</dcterms:modified>
</cp:coreProperties>
</file>